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Curso Robotica\Notas\"/>
    </mc:Choice>
  </mc:AlternateContent>
  <xr:revisionPtr revIDLastSave="0" documentId="13_ncr:1_{C9D9089C-AE1E-46BF-93E1-B62488EF9304}" xr6:coauthVersionLast="44" xr6:coauthVersionMax="44" xr10:uidLastSave="{00000000-0000-0000-0000-000000000000}"/>
  <bookViews>
    <workbookView xWindow="-98" yWindow="-98" windowWidth="22695" windowHeight="14595" xr2:uid="{00000000-000D-0000-FFFF-FFFF00000000}"/>
  </bookViews>
  <sheets>
    <sheet name="Teoria" sheetId="1" r:id="rId1"/>
    <sheet name="Laboratorios" sheetId="9" r:id="rId2"/>
    <sheet name="AsistLaboratorios" sheetId="10" r:id="rId3"/>
    <sheet name="Quices" sheetId="2" r:id="rId4"/>
    <sheet name="Tareas" sheetId="3" r:id="rId5"/>
    <sheet name="Investigación" sheetId="4" r:id="rId6"/>
    <sheet name="Evaluaciones" sheetId="5" r:id="rId7"/>
    <sheet name="Proyecto" sheetId="6" r:id="rId8"/>
    <sheet name="GruposInv" sheetId="7" r:id="rId9"/>
    <sheet name="GruposProy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9" i="6" l="1"/>
  <c r="E107" i="6"/>
  <c r="D107" i="6"/>
  <c r="C107" i="6"/>
  <c r="B107" i="6"/>
  <c r="E100" i="6"/>
  <c r="D100" i="6"/>
  <c r="C100" i="6"/>
  <c r="B100" i="6"/>
  <c r="E97" i="6"/>
  <c r="E107" i="3"/>
  <c r="E105" i="3"/>
  <c r="D105" i="3"/>
  <c r="C105" i="3"/>
  <c r="B105" i="3"/>
  <c r="E98" i="3"/>
  <c r="D98" i="3"/>
  <c r="C98" i="3"/>
  <c r="B98" i="3"/>
  <c r="E95" i="3"/>
  <c r="C45" i="4" l="1"/>
  <c r="B45" i="4"/>
  <c r="C43" i="4"/>
  <c r="C40" i="4"/>
  <c r="B39" i="4"/>
  <c r="C38" i="4"/>
  <c r="B36" i="4"/>
  <c r="C30" i="4"/>
  <c r="B30" i="4"/>
  <c r="V9" i="10" l="1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L26" i="9" s="1"/>
  <c r="V8" i="10"/>
  <c r="P9" i="10"/>
  <c r="K9" i="9" s="1"/>
  <c r="P10" i="10"/>
  <c r="K10" i="9" s="1"/>
  <c r="P11" i="10"/>
  <c r="K11" i="9" s="1"/>
  <c r="P12" i="10"/>
  <c r="K12" i="9" s="1"/>
  <c r="P13" i="10"/>
  <c r="K13" i="9" s="1"/>
  <c r="P14" i="10"/>
  <c r="K14" i="9" s="1"/>
  <c r="P15" i="10"/>
  <c r="K15" i="9" s="1"/>
  <c r="P16" i="10"/>
  <c r="K16" i="9" s="1"/>
  <c r="P17" i="10"/>
  <c r="K17" i="9" s="1"/>
  <c r="P18" i="10"/>
  <c r="K18" i="9" s="1"/>
  <c r="P19" i="10"/>
  <c r="K19" i="9" s="1"/>
  <c r="P20" i="10"/>
  <c r="K20" i="9" s="1"/>
  <c r="P21" i="10"/>
  <c r="K21" i="9" s="1"/>
  <c r="P22" i="10"/>
  <c r="K22" i="9" s="1"/>
  <c r="P23" i="10"/>
  <c r="K23" i="9" s="1"/>
  <c r="P24" i="10"/>
  <c r="K24" i="9" s="1"/>
  <c r="P25" i="10"/>
  <c r="K25" i="9" s="1"/>
  <c r="P26" i="10"/>
  <c r="K26" i="9" s="1"/>
  <c r="P8" i="10"/>
  <c r="K8" i="9" l="1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I26" i="9" s="1"/>
  <c r="M8" i="10"/>
  <c r="J9" i="10"/>
  <c r="G9" i="9" s="1"/>
  <c r="J10" i="10"/>
  <c r="G10" i="9" s="1"/>
  <c r="J11" i="10"/>
  <c r="G11" i="9" s="1"/>
  <c r="J12" i="10"/>
  <c r="G12" i="9" s="1"/>
  <c r="J13" i="10"/>
  <c r="G13" i="9" s="1"/>
  <c r="J14" i="10"/>
  <c r="G14" i="9" s="1"/>
  <c r="J15" i="10"/>
  <c r="G15" i="9" s="1"/>
  <c r="J16" i="10"/>
  <c r="G16" i="9" s="1"/>
  <c r="J17" i="10"/>
  <c r="G17" i="9" s="1"/>
  <c r="J18" i="10"/>
  <c r="G18" i="9" s="1"/>
  <c r="J19" i="10"/>
  <c r="G19" i="9" s="1"/>
  <c r="J20" i="10"/>
  <c r="G20" i="9" s="1"/>
  <c r="J21" i="10"/>
  <c r="G21" i="9" s="1"/>
  <c r="J22" i="10"/>
  <c r="G22" i="9" s="1"/>
  <c r="J23" i="10"/>
  <c r="G23" i="9" s="1"/>
  <c r="J24" i="10"/>
  <c r="G24" i="9" s="1"/>
  <c r="J25" i="10"/>
  <c r="G25" i="9" s="1"/>
  <c r="J26" i="10"/>
  <c r="G26" i="9" s="1"/>
  <c r="J8" i="10"/>
  <c r="G8" i="9" s="1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E26" i="9" s="1"/>
  <c r="G8" i="10"/>
  <c r="E8" i="9" s="1"/>
  <c r="D8" i="10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3" i="9"/>
  <c r="L24" i="9"/>
  <c r="L25" i="9"/>
  <c r="L8" i="9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C26" i="9" s="1"/>
  <c r="F113" i="6"/>
  <c r="L25" i="6" s="1"/>
  <c r="M25" i="6" s="1"/>
  <c r="F112" i="6"/>
  <c r="L24" i="6" s="1"/>
  <c r="M24" i="6" s="1"/>
  <c r="F111" i="6"/>
  <c r="L23" i="6" s="1"/>
  <c r="M23" i="6" s="1"/>
  <c r="F110" i="6"/>
  <c r="L22" i="6" s="1"/>
  <c r="M22" i="6" s="1"/>
  <c r="F109" i="6"/>
  <c r="L21" i="6" s="1"/>
  <c r="M21" i="6" s="1"/>
  <c r="F108" i="6"/>
  <c r="L20" i="6" s="1"/>
  <c r="M20" i="6" s="1"/>
  <c r="F107" i="6"/>
  <c r="L19" i="6" s="1"/>
  <c r="M19" i="6" s="1"/>
  <c r="F106" i="6"/>
  <c r="L18" i="6" s="1"/>
  <c r="M18" i="6" s="1"/>
  <c r="F105" i="6"/>
  <c r="L17" i="6" s="1"/>
  <c r="M17" i="6" s="1"/>
  <c r="F104" i="6"/>
  <c r="L16" i="6" s="1"/>
  <c r="M16" i="6" s="1"/>
  <c r="F103" i="6"/>
  <c r="L15" i="6" s="1"/>
  <c r="M15" i="6" s="1"/>
  <c r="F102" i="6"/>
  <c r="L14" i="6" s="1"/>
  <c r="M14" i="6" s="1"/>
  <c r="F101" i="6"/>
  <c r="L13" i="6" s="1"/>
  <c r="M13" i="6" s="1"/>
  <c r="F100" i="6"/>
  <c r="L12" i="6" s="1"/>
  <c r="M12" i="6" s="1"/>
  <c r="F99" i="6"/>
  <c r="L11" i="6" s="1"/>
  <c r="M11" i="6" s="1"/>
  <c r="F98" i="6"/>
  <c r="L10" i="6" s="1"/>
  <c r="M10" i="6" s="1"/>
  <c r="F97" i="6"/>
  <c r="L9" i="6" s="1"/>
  <c r="M9" i="6" s="1"/>
  <c r="F96" i="6"/>
  <c r="L8" i="6" s="1"/>
  <c r="M8" i="6" s="1"/>
  <c r="F95" i="6"/>
  <c r="L7" i="6" s="1"/>
  <c r="M7" i="6" s="1"/>
  <c r="F91" i="6"/>
  <c r="I25" i="6" s="1"/>
  <c r="J25" i="6" s="1"/>
  <c r="F90" i="6"/>
  <c r="I24" i="6" s="1"/>
  <c r="J24" i="6" s="1"/>
  <c r="F89" i="6"/>
  <c r="I23" i="6" s="1"/>
  <c r="J23" i="6" s="1"/>
  <c r="F88" i="6"/>
  <c r="I22" i="6" s="1"/>
  <c r="J22" i="6" s="1"/>
  <c r="F87" i="6"/>
  <c r="I21" i="6" s="1"/>
  <c r="J21" i="6" s="1"/>
  <c r="F86" i="6"/>
  <c r="I20" i="6" s="1"/>
  <c r="J20" i="6" s="1"/>
  <c r="F85" i="6"/>
  <c r="I19" i="6" s="1"/>
  <c r="J19" i="6" s="1"/>
  <c r="F84" i="6"/>
  <c r="I18" i="6" s="1"/>
  <c r="J18" i="6" s="1"/>
  <c r="F83" i="6"/>
  <c r="I17" i="6" s="1"/>
  <c r="J17" i="6" s="1"/>
  <c r="F82" i="6"/>
  <c r="I16" i="6" s="1"/>
  <c r="J16" i="6" s="1"/>
  <c r="F81" i="6"/>
  <c r="F80" i="6"/>
  <c r="I14" i="6" s="1"/>
  <c r="J14" i="6" s="1"/>
  <c r="F79" i="6"/>
  <c r="I13" i="6" s="1"/>
  <c r="J13" i="6" s="1"/>
  <c r="F78" i="6"/>
  <c r="I12" i="6" s="1"/>
  <c r="J12" i="6" s="1"/>
  <c r="F77" i="6"/>
  <c r="I11" i="6" s="1"/>
  <c r="J11" i="6" s="1"/>
  <c r="F76" i="6"/>
  <c r="I10" i="6" s="1"/>
  <c r="J10" i="6" s="1"/>
  <c r="F75" i="6"/>
  <c r="I9" i="6" s="1"/>
  <c r="J9" i="6" s="1"/>
  <c r="F74" i="6"/>
  <c r="I8" i="6" s="1"/>
  <c r="J8" i="6" s="1"/>
  <c r="F73" i="6"/>
  <c r="F69" i="6"/>
  <c r="F25" i="6" s="1"/>
  <c r="G25" i="6" s="1"/>
  <c r="F68" i="6"/>
  <c r="F24" i="6" s="1"/>
  <c r="G24" i="6" s="1"/>
  <c r="F67" i="6"/>
  <c r="F23" i="6" s="1"/>
  <c r="G23" i="6" s="1"/>
  <c r="F66" i="6"/>
  <c r="F22" i="6" s="1"/>
  <c r="G22" i="6" s="1"/>
  <c r="F65" i="6"/>
  <c r="F21" i="6" s="1"/>
  <c r="G21" i="6" s="1"/>
  <c r="F64" i="6"/>
  <c r="F20" i="6" s="1"/>
  <c r="G20" i="6" s="1"/>
  <c r="F63" i="6"/>
  <c r="F19" i="6" s="1"/>
  <c r="G19" i="6" s="1"/>
  <c r="F62" i="6"/>
  <c r="F18" i="6" s="1"/>
  <c r="G18" i="6" s="1"/>
  <c r="F61" i="6"/>
  <c r="F17" i="6" s="1"/>
  <c r="G17" i="6" s="1"/>
  <c r="F60" i="6"/>
  <c r="F16" i="6" s="1"/>
  <c r="G16" i="6" s="1"/>
  <c r="F59" i="6"/>
  <c r="F15" i="6" s="1"/>
  <c r="G15" i="6" s="1"/>
  <c r="F58" i="6"/>
  <c r="F14" i="6" s="1"/>
  <c r="G14" i="6" s="1"/>
  <c r="F57" i="6"/>
  <c r="F13" i="6" s="1"/>
  <c r="G13" i="6" s="1"/>
  <c r="F56" i="6"/>
  <c r="F12" i="6" s="1"/>
  <c r="G12" i="6" s="1"/>
  <c r="F55" i="6"/>
  <c r="F11" i="6" s="1"/>
  <c r="G11" i="6" s="1"/>
  <c r="F54" i="6"/>
  <c r="F10" i="6" s="1"/>
  <c r="G10" i="6" s="1"/>
  <c r="F53" i="6"/>
  <c r="F9" i="6" s="1"/>
  <c r="G9" i="6" s="1"/>
  <c r="F52" i="6"/>
  <c r="F8" i="6" s="1"/>
  <c r="G8" i="6" s="1"/>
  <c r="F51" i="6"/>
  <c r="F7" i="6" s="1"/>
  <c r="G7" i="6" s="1"/>
  <c r="F47" i="6"/>
  <c r="C25" i="6" s="1"/>
  <c r="D25" i="6" s="1"/>
  <c r="F46" i="6"/>
  <c r="C24" i="6" s="1"/>
  <c r="D24" i="6" s="1"/>
  <c r="F45" i="6"/>
  <c r="C23" i="6" s="1"/>
  <c r="D23" i="6" s="1"/>
  <c r="F44" i="6"/>
  <c r="C22" i="6" s="1"/>
  <c r="D22" i="6" s="1"/>
  <c r="F43" i="6"/>
  <c r="C21" i="6" s="1"/>
  <c r="D21" i="6" s="1"/>
  <c r="F42" i="6"/>
  <c r="C20" i="6" s="1"/>
  <c r="D20" i="6" s="1"/>
  <c r="F41" i="6"/>
  <c r="C19" i="6" s="1"/>
  <c r="D19" i="6" s="1"/>
  <c r="F40" i="6"/>
  <c r="C18" i="6" s="1"/>
  <c r="D18" i="6" s="1"/>
  <c r="F39" i="6"/>
  <c r="C17" i="6" s="1"/>
  <c r="D17" i="6" s="1"/>
  <c r="F38" i="6"/>
  <c r="C16" i="6" s="1"/>
  <c r="D16" i="6" s="1"/>
  <c r="F37" i="6"/>
  <c r="C15" i="6" s="1"/>
  <c r="D15" i="6" s="1"/>
  <c r="F36" i="6"/>
  <c r="C14" i="6" s="1"/>
  <c r="D14" i="6" s="1"/>
  <c r="F35" i="6"/>
  <c r="C13" i="6" s="1"/>
  <c r="D13" i="6" s="1"/>
  <c r="F34" i="6"/>
  <c r="C12" i="6" s="1"/>
  <c r="D12" i="6" s="1"/>
  <c r="F33" i="6"/>
  <c r="C11" i="6" s="1"/>
  <c r="D11" i="6" s="1"/>
  <c r="F32" i="6"/>
  <c r="C10" i="6" s="1"/>
  <c r="D10" i="6" s="1"/>
  <c r="F31" i="6"/>
  <c r="C9" i="6" s="1"/>
  <c r="D9" i="6" s="1"/>
  <c r="F30" i="6"/>
  <c r="C8" i="6" s="1"/>
  <c r="D8" i="6" s="1"/>
  <c r="F29" i="6"/>
  <c r="C7" i="6" s="1"/>
  <c r="D7" i="6" s="1"/>
  <c r="I15" i="6"/>
  <c r="J15" i="6" s="1"/>
  <c r="I7" i="6"/>
  <c r="J7" i="6" s="1"/>
  <c r="K25" i="5"/>
  <c r="D25" i="4" s="1"/>
  <c r="E25" i="4" s="1"/>
  <c r="K24" i="5"/>
  <c r="D24" i="4" s="1"/>
  <c r="E24" i="4" s="1"/>
  <c r="K23" i="5"/>
  <c r="D23" i="4" s="1"/>
  <c r="E23" i="4" s="1"/>
  <c r="K22" i="5"/>
  <c r="D22" i="4" s="1"/>
  <c r="E22" i="4" s="1"/>
  <c r="K21" i="5"/>
  <c r="D21" i="4" s="1"/>
  <c r="E21" i="4" s="1"/>
  <c r="K20" i="5"/>
  <c r="D20" i="4" s="1"/>
  <c r="E20" i="4" s="1"/>
  <c r="K19" i="5"/>
  <c r="D19" i="4" s="1"/>
  <c r="E19" i="4" s="1"/>
  <c r="K18" i="5"/>
  <c r="D18" i="4" s="1"/>
  <c r="E18" i="4" s="1"/>
  <c r="K17" i="5"/>
  <c r="D17" i="4" s="1"/>
  <c r="E17" i="4" s="1"/>
  <c r="K16" i="5"/>
  <c r="D16" i="4" s="1"/>
  <c r="E16" i="4" s="1"/>
  <c r="K15" i="5"/>
  <c r="D15" i="4" s="1"/>
  <c r="E15" i="4" s="1"/>
  <c r="K14" i="5"/>
  <c r="D14" i="4" s="1"/>
  <c r="E14" i="4" s="1"/>
  <c r="K13" i="5"/>
  <c r="D13" i="4" s="1"/>
  <c r="E13" i="4" s="1"/>
  <c r="K12" i="5"/>
  <c r="D12" i="4" s="1"/>
  <c r="E12" i="4" s="1"/>
  <c r="K11" i="5"/>
  <c r="D11" i="4" s="1"/>
  <c r="E11" i="4" s="1"/>
  <c r="K10" i="5"/>
  <c r="D10" i="4" s="1"/>
  <c r="E10" i="4" s="1"/>
  <c r="K9" i="5"/>
  <c r="D9" i="4" s="1"/>
  <c r="E9" i="4" s="1"/>
  <c r="K8" i="5"/>
  <c r="D8" i="4" s="1"/>
  <c r="E8" i="4" s="1"/>
  <c r="K7" i="5"/>
  <c r="D7" i="4" s="1"/>
  <c r="E7" i="4" s="1"/>
  <c r="D47" i="4"/>
  <c r="F25" i="4" s="1"/>
  <c r="D46" i="4"/>
  <c r="F24" i="4" s="1"/>
  <c r="D45" i="4"/>
  <c r="F23" i="4" s="1"/>
  <c r="D44" i="4"/>
  <c r="F22" i="4" s="1"/>
  <c r="D43" i="4"/>
  <c r="F21" i="4" s="1"/>
  <c r="D42" i="4"/>
  <c r="F20" i="4" s="1"/>
  <c r="D41" i="4"/>
  <c r="F19" i="4" s="1"/>
  <c r="D40" i="4"/>
  <c r="F18" i="4" s="1"/>
  <c r="D39" i="4"/>
  <c r="F17" i="4" s="1"/>
  <c r="D38" i="4"/>
  <c r="F16" i="4" s="1"/>
  <c r="D37" i="4"/>
  <c r="F15" i="4" s="1"/>
  <c r="D36" i="4"/>
  <c r="F14" i="4" s="1"/>
  <c r="D35" i="4"/>
  <c r="F13" i="4" s="1"/>
  <c r="D34" i="4"/>
  <c r="F12" i="4" s="1"/>
  <c r="D33" i="4"/>
  <c r="F11" i="4" s="1"/>
  <c r="D32" i="4"/>
  <c r="F10" i="4" s="1"/>
  <c r="D31" i="4"/>
  <c r="F9" i="4" s="1"/>
  <c r="D30" i="4"/>
  <c r="F8" i="4" s="1"/>
  <c r="D29" i="4"/>
  <c r="F7" i="4" s="1"/>
  <c r="F132" i="3"/>
  <c r="O26" i="3" s="1"/>
  <c r="P26" i="3" s="1"/>
  <c r="F131" i="3"/>
  <c r="O25" i="3" s="1"/>
  <c r="P25" i="3" s="1"/>
  <c r="F130" i="3"/>
  <c r="O24" i="3" s="1"/>
  <c r="P24" i="3" s="1"/>
  <c r="F129" i="3"/>
  <c r="O23" i="3" s="1"/>
  <c r="P23" i="3" s="1"/>
  <c r="F128" i="3"/>
  <c r="O22" i="3" s="1"/>
  <c r="P22" i="3" s="1"/>
  <c r="F127" i="3"/>
  <c r="O21" i="3" s="1"/>
  <c r="P21" i="3" s="1"/>
  <c r="F126" i="3"/>
  <c r="O20" i="3" s="1"/>
  <c r="P20" i="3" s="1"/>
  <c r="F125" i="3"/>
  <c r="O19" i="3" s="1"/>
  <c r="P19" i="3" s="1"/>
  <c r="F124" i="3"/>
  <c r="O18" i="3" s="1"/>
  <c r="P18" i="3" s="1"/>
  <c r="F123" i="3"/>
  <c r="O17" i="3" s="1"/>
  <c r="P17" i="3" s="1"/>
  <c r="F122" i="3"/>
  <c r="O16" i="3" s="1"/>
  <c r="P16" i="3" s="1"/>
  <c r="F121" i="3"/>
  <c r="O15" i="3" s="1"/>
  <c r="P15" i="3" s="1"/>
  <c r="F120" i="3"/>
  <c r="O14" i="3" s="1"/>
  <c r="P14" i="3" s="1"/>
  <c r="F119" i="3"/>
  <c r="O13" i="3" s="1"/>
  <c r="P13" i="3" s="1"/>
  <c r="F118" i="3"/>
  <c r="O12" i="3" s="1"/>
  <c r="P12" i="3" s="1"/>
  <c r="F117" i="3"/>
  <c r="O11" i="3" s="1"/>
  <c r="P11" i="3" s="1"/>
  <c r="F116" i="3"/>
  <c r="O10" i="3" s="1"/>
  <c r="P10" i="3" s="1"/>
  <c r="F115" i="3"/>
  <c r="O9" i="3" s="1"/>
  <c r="P9" i="3" s="1"/>
  <c r="F114" i="3"/>
  <c r="O8" i="3" s="1"/>
  <c r="P8" i="3" s="1"/>
  <c r="F111" i="3"/>
  <c r="L26" i="3" s="1"/>
  <c r="M26" i="3" s="1"/>
  <c r="F110" i="3"/>
  <c r="L25" i="3" s="1"/>
  <c r="M25" i="3" s="1"/>
  <c r="F109" i="3"/>
  <c r="L24" i="3" s="1"/>
  <c r="M24" i="3" s="1"/>
  <c r="F108" i="3"/>
  <c r="L23" i="3" s="1"/>
  <c r="M23" i="3" s="1"/>
  <c r="F107" i="3"/>
  <c r="L22" i="3" s="1"/>
  <c r="M22" i="3" s="1"/>
  <c r="F106" i="3"/>
  <c r="L21" i="3" s="1"/>
  <c r="M21" i="3" s="1"/>
  <c r="F105" i="3"/>
  <c r="L20" i="3" s="1"/>
  <c r="M20" i="3" s="1"/>
  <c r="F104" i="3"/>
  <c r="L19" i="3" s="1"/>
  <c r="M19" i="3" s="1"/>
  <c r="F103" i="3"/>
  <c r="L18" i="3" s="1"/>
  <c r="M18" i="3" s="1"/>
  <c r="F102" i="3"/>
  <c r="L17" i="3" s="1"/>
  <c r="M17" i="3" s="1"/>
  <c r="F101" i="3"/>
  <c r="L16" i="3" s="1"/>
  <c r="M16" i="3" s="1"/>
  <c r="F100" i="3"/>
  <c r="L15" i="3" s="1"/>
  <c r="M15" i="3" s="1"/>
  <c r="F99" i="3"/>
  <c r="L14" i="3" s="1"/>
  <c r="M14" i="3" s="1"/>
  <c r="F98" i="3"/>
  <c r="L13" i="3" s="1"/>
  <c r="M13" i="3" s="1"/>
  <c r="F97" i="3"/>
  <c r="L12" i="3" s="1"/>
  <c r="M12" i="3" s="1"/>
  <c r="F96" i="3"/>
  <c r="L11" i="3" s="1"/>
  <c r="M11" i="3" s="1"/>
  <c r="F95" i="3"/>
  <c r="L10" i="3" s="1"/>
  <c r="M10" i="3" s="1"/>
  <c r="F94" i="3"/>
  <c r="L9" i="3" s="1"/>
  <c r="M9" i="3" s="1"/>
  <c r="F93" i="3"/>
  <c r="L8" i="3" s="1"/>
  <c r="M8" i="3" s="1"/>
  <c r="F90" i="3"/>
  <c r="I26" i="3" s="1"/>
  <c r="J26" i="3" s="1"/>
  <c r="F89" i="3"/>
  <c r="I25" i="3" s="1"/>
  <c r="J25" i="3" s="1"/>
  <c r="F88" i="3"/>
  <c r="I24" i="3" s="1"/>
  <c r="J24" i="3" s="1"/>
  <c r="F87" i="3"/>
  <c r="I23" i="3" s="1"/>
  <c r="J23" i="3" s="1"/>
  <c r="F86" i="3"/>
  <c r="I22" i="3" s="1"/>
  <c r="J22" i="3" s="1"/>
  <c r="F85" i="3"/>
  <c r="I21" i="3" s="1"/>
  <c r="J21" i="3" s="1"/>
  <c r="F84" i="3"/>
  <c r="F83" i="3"/>
  <c r="I19" i="3" s="1"/>
  <c r="J19" i="3" s="1"/>
  <c r="F82" i="3"/>
  <c r="I18" i="3" s="1"/>
  <c r="J18" i="3" s="1"/>
  <c r="F81" i="3"/>
  <c r="I17" i="3" s="1"/>
  <c r="J17" i="3" s="1"/>
  <c r="F80" i="3"/>
  <c r="I16" i="3" s="1"/>
  <c r="J16" i="3" s="1"/>
  <c r="F79" i="3"/>
  <c r="I15" i="3" s="1"/>
  <c r="J15" i="3" s="1"/>
  <c r="F78" i="3"/>
  <c r="I14" i="3" s="1"/>
  <c r="J14" i="3" s="1"/>
  <c r="F77" i="3"/>
  <c r="I13" i="3" s="1"/>
  <c r="J13" i="3" s="1"/>
  <c r="F76" i="3"/>
  <c r="I12" i="3" s="1"/>
  <c r="J12" i="3" s="1"/>
  <c r="F75" i="3"/>
  <c r="I11" i="3" s="1"/>
  <c r="J11" i="3" s="1"/>
  <c r="F74" i="3"/>
  <c r="I10" i="3" s="1"/>
  <c r="J10" i="3" s="1"/>
  <c r="F73" i="3"/>
  <c r="I9" i="3" s="1"/>
  <c r="J9" i="3" s="1"/>
  <c r="F72" i="3"/>
  <c r="I8" i="3" s="1"/>
  <c r="J8" i="3" s="1"/>
  <c r="F69" i="3"/>
  <c r="F26" i="3" s="1"/>
  <c r="G26" i="3" s="1"/>
  <c r="F68" i="3"/>
  <c r="F25" i="3" s="1"/>
  <c r="G25" i="3" s="1"/>
  <c r="F67" i="3"/>
  <c r="F24" i="3" s="1"/>
  <c r="G24" i="3" s="1"/>
  <c r="F66" i="3"/>
  <c r="F23" i="3" s="1"/>
  <c r="G23" i="3" s="1"/>
  <c r="F65" i="3"/>
  <c r="F22" i="3" s="1"/>
  <c r="G22" i="3" s="1"/>
  <c r="F64" i="3"/>
  <c r="F21" i="3" s="1"/>
  <c r="G21" i="3" s="1"/>
  <c r="F63" i="3"/>
  <c r="F20" i="3" s="1"/>
  <c r="G20" i="3" s="1"/>
  <c r="F62" i="3"/>
  <c r="F19" i="3" s="1"/>
  <c r="G19" i="3" s="1"/>
  <c r="F61" i="3"/>
  <c r="F18" i="3" s="1"/>
  <c r="G18" i="3" s="1"/>
  <c r="F60" i="3"/>
  <c r="F17" i="3" s="1"/>
  <c r="G17" i="3" s="1"/>
  <c r="F59" i="3"/>
  <c r="F16" i="3" s="1"/>
  <c r="G16" i="3" s="1"/>
  <c r="F58" i="3"/>
  <c r="F15" i="3" s="1"/>
  <c r="G15" i="3" s="1"/>
  <c r="F57" i="3"/>
  <c r="F14" i="3" s="1"/>
  <c r="G14" i="3" s="1"/>
  <c r="F56" i="3"/>
  <c r="F13" i="3" s="1"/>
  <c r="G13" i="3" s="1"/>
  <c r="F55" i="3"/>
  <c r="F12" i="3" s="1"/>
  <c r="G12" i="3" s="1"/>
  <c r="F54" i="3"/>
  <c r="F11" i="3" s="1"/>
  <c r="G11" i="3" s="1"/>
  <c r="F53" i="3"/>
  <c r="F10" i="3" s="1"/>
  <c r="G10" i="3" s="1"/>
  <c r="F52" i="3"/>
  <c r="F9" i="3" s="1"/>
  <c r="G9" i="3" s="1"/>
  <c r="F51" i="3"/>
  <c r="F8" i="3" s="1"/>
  <c r="G8" i="3" s="1"/>
  <c r="F48" i="3"/>
  <c r="C26" i="3" s="1"/>
  <c r="D26" i="3" s="1"/>
  <c r="F47" i="3"/>
  <c r="C25" i="3" s="1"/>
  <c r="D25" i="3" s="1"/>
  <c r="F46" i="3"/>
  <c r="C24" i="3" s="1"/>
  <c r="D24" i="3" s="1"/>
  <c r="F45" i="3"/>
  <c r="C23" i="3" s="1"/>
  <c r="D23" i="3" s="1"/>
  <c r="F44" i="3"/>
  <c r="C22" i="3" s="1"/>
  <c r="D22" i="3" s="1"/>
  <c r="F43" i="3"/>
  <c r="C21" i="3" s="1"/>
  <c r="D21" i="3" s="1"/>
  <c r="F42" i="3"/>
  <c r="C20" i="3" s="1"/>
  <c r="D20" i="3" s="1"/>
  <c r="F41" i="3"/>
  <c r="C19" i="3" s="1"/>
  <c r="D19" i="3" s="1"/>
  <c r="F40" i="3"/>
  <c r="C18" i="3" s="1"/>
  <c r="D18" i="3" s="1"/>
  <c r="F39" i="3"/>
  <c r="C17" i="3" s="1"/>
  <c r="D17" i="3" s="1"/>
  <c r="F38" i="3"/>
  <c r="C16" i="3" s="1"/>
  <c r="D16" i="3" s="1"/>
  <c r="F37" i="3"/>
  <c r="C15" i="3" s="1"/>
  <c r="D15" i="3" s="1"/>
  <c r="F36" i="3"/>
  <c r="C14" i="3" s="1"/>
  <c r="D14" i="3" s="1"/>
  <c r="F35" i="3"/>
  <c r="C13" i="3" s="1"/>
  <c r="D13" i="3" s="1"/>
  <c r="F34" i="3"/>
  <c r="C12" i="3" s="1"/>
  <c r="D12" i="3" s="1"/>
  <c r="F33" i="3"/>
  <c r="C11" i="3" s="1"/>
  <c r="D11" i="3" s="1"/>
  <c r="F32" i="3"/>
  <c r="C10" i="3" s="1"/>
  <c r="D10" i="3" s="1"/>
  <c r="F31" i="3"/>
  <c r="C9" i="3" s="1"/>
  <c r="D9" i="3" s="1"/>
  <c r="F30" i="3"/>
  <c r="C8" i="3" s="1"/>
  <c r="D8" i="3" s="1"/>
  <c r="I20" i="3"/>
  <c r="J20" i="3" s="1"/>
  <c r="G25" i="2"/>
  <c r="D26" i="1" s="1"/>
  <c r="E26" i="1" s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D8" i="1" s="1"/>
  <c r="E8" i="1" s="1"/>
  <c r="W22" i="10" l="1"/>
  <c r="M26" i="9"/>
  <c r="B26" i="1" s="1"/>
  <c r="C26" i="1" s="1"/>
  <c r="W15" i="10"/>
  <c r="E25" i="9"/>
  <c r="W23" i="10"/>
  <c r="W19" i="10"/>
  <c r="W11" i="10"/>
  <c r="E24" i="9"/>
  <c r="E16" i="9"/>
  <c r="E21" i="9"/>
  <c r="E20" i="9"/>
  <c r="E12" i="9"/>
  <c r="C19" i="9"/>
  <c r="E17" i="9"/>
  <c r="E13" i="9"/>
  <c r="E9" i="9"/>
  <c r="C15" i="9"/>
  <c r="E23" i="9"/>
  <c r="E19" i="9"/>
  <c r="E15" i="9"/>
  <c r="E11" i="9"/>
  <c r="C11" i="9"/>
  <c r="E22" i="9"/>
  <c r="E18" i="9"/>
  <c r="E14" i="9"/>
  <c r="E10" i="9"/>
  <c r="C23" i="9"/>
  <c r="G9" i="4"/>
  <c r="G11" i="4"/>
  <c r="G12" i="4"/>
  <c r="G14" i="4"/>
  <c r="G17" i="4"/>
  <c r="G19" i="4"/>
  <c r="G20" i="4"/>
  <c r="G25" i="4"/>
  <c r="H26" i="1" s="1"/>
  <c r="I26" i="1" s="1"/>
  <c r="G18" i="4"/>
  <c r="W26" i="10"/>
  <c r="C25" i="9"/>
  <c r="W25" i="10"/>
  <c r="C24" i="9"/>
  <c r="W24" i="10"/>
  <c r="C21" i="9"/>
  <c r="W21" i="10"/>
  <c r="C20" i="9"/>
  <c r="W20" i="10"/>
  <c r="C18" i="9"/>
  <c r="W18" i="10"/>
  <c r="C17" i="9"/>
  <c r="W17" i="10"/>
  <c r="C16" i="9"/>
  <c r="W16" i="10"/>
  <c r="C14" i="9"/>
  <c r="W14" i="10"/>
  <c r="C13" i="9"/>
  <c r="W13" i="10"/>
  <c r="C12" i="9"/>
  <c r="W12" i="10"/>
  <c r="C10" i="9"/>
  <c r="W10" i="10"/>
  <c r="C9" i="9"/>
  <c r="W9" i="10"/>
  <c r="C8" i="9"/>
  <c r="W8" i="10"/>
  <c r="C22" i="9"/>
  <c r="G10" i="4"/>
  <c r="G13" i="4"/>
  <c r="G21" i="4"/>
  <c r="G22" i="4"/>
  <c r="L22" i="9"/>
  <c r="N14" i="6"/>
  <c r="N24" i="6"/>
  <c r="N20" i="6"/>
  <c r="N18" i="6"/>
  <c r="N8" i="6"/>
  <c r="Q18" i="3"/>
  <c r="F18" i="1" s="1"/>
  <c r="N22" i="6"/>
  <c r="N16" i="6"/>
  <c r="N12" i="6"/>
  <c r="N10" i="6"/>
  <c r="Q11" i="3"/>
  <c r="F11" i="1" s="1"/>
  <c r="Q10" i="3"/>
  <c r="F10" i="1" s="1"/>
  <c r="Q19" i="3"/>
  <c r="F19" i="1" s="1"/>
  <c r="Q9" i="3"/>
  <c r="F9" i="1" s="1"/>
  <c r="N9" i="6"/>
  <c r="N11" i="6"/>
  <c r="N17" i="6"/>
  <c r="N19" i="6"/>
  <c r="N25" i="6"/>
  <c r="J26" i="1" s="1"/>
  <c r="K26" i="1" s="1"/>
  <c r="N7" i="6"/>
  <c r="J8" i="1" s="1"/>
  <c r="K8" i="1" s="1"/>
  <c r="N13" i="6"/>
  <c r="N15" i="6"/>
  <c r="N21" i="6"/>
  <c r="N23" i="6"/>
  <c r="G15" i="4"/>
  <c r="G23" i="4"/>
  <c r="G7" i="4"/>
  <c r="H8" i="1" s="1"/>
  <c r="I8" i="1" s="1"/>
  <c r="G8" i="4"/>
  <c r="G16" i="4"/>
  <c r="G24" i="4"/>
  <c r="Q13" i="3"/>
  <c r="F13" i="1" s="1"/>
  <c r="Q14" i="3"/>
  <c r="F14" i="1" s="1"/>
  <c r="Q17" i="3"/>
  <c r="F17" i="1" s="1"/>
  <c r="Q21" i="3"/>
  <c r="F21" i="1" s="1"/>
  <c r="Q22" i="3"/>
  <c r="F22" i="1" s="1"/>
  <c r="Q24" i="3"/>
  <c r="F24" i="1" s="1"/>
  <c r="G24" i="1" s="1"/>
  <c r="D25" i="1" s="1"/>
  <c r="E25" i="1" s="1"/>
  <c r="Q25" i="3"/>
  <c r="F25" i="1" s="1"/>
  <c r="Q8" i="3"/>
  <c r="F8" i="1" s="1"/>
  <c r="G8" i="1" s="1"/>
  <c r="D9" i="1" s="1"/>
  <c r="E9" i="1" s="1"/>
  <c r="Q12" i="3"/>
  <c r="F12" i="1" s="1"/>
  <c r="Q15" i="3"/>
  <c r="F15" i="1" s="1"/>
  <c r="G15" i="1" s="1"/>
  <c r="D16" i="1" s="1"/>
  <c r="E16" i="1" s="1"/>
  <c r="Q16" i="3"/>
  <c r="F16" i="1" s="1"/>
  <c r="G16" i="1" s="1"/>
  <c r="D17" i="1" s="1"/>
  <c r="E17" i="1" s="1"/>
  <c r="Q20" i="3"/>
  <c r="F20" i="1" s="1"/>
  <c r="Q23" i="3"/>
  <c r="F23" i="1" s="1"/>
  <c r="G23" i="1" s="1"/>
  <c r="D24" i="1" s="1"/>
  <c r="E24" i="1" s="1"/>
  <c r="Q26" i="3"/>
  <c r="F26" i="1" s="1"/>
  <c r="G26" i="1" s="1"/>
  <c r="L26" i="1" l="1"/>
  <c r="M26" i="1" s="1"/>
  <c r="N26" i="1" s="1"/>
  <c r="G20" i="1"/>
  <c r="D21" i="1" s="1"/>
  <c r="E21" i="1" s="1"/>
  <c r="H21" i="1"/>
  <c r="I21" i="1" s="1"/>
  <c r="G12" i="1"/>
  <c r="D13" i="1" s="1"/>
  <c r="E13" i="1" s="1"/>
  <c r="H13" i="1"/>
  <c r="I13" i="1" s="1"/>
  <c r="G22" i="1"/>
  <c r="D23" i="1" s="1"/>
  <c r="E23" i="1" s="1"/>
  <c r="H23" i="1"/>
  <c r="I23" i="1" s="1"/>
  <c r="H17" i="1"/>
  <c r="I17" i="1" s="1"/>
  <c r="H16" i="1"/>
  <c r="I16" i="1" s="1"/>
  <c r="G18" i="1"/>
  <c r="D19" i="1" s="1"/>
  <c r="E19" i="1" s="1"/>
  <c r="H19" i="1"/>
  <c r="I19" i="1" s="1"/>
  <c r="G25" i="1"/>
  <c r="G21" i="1"/>
  <c r="D22" i="1" s="1"/>
  <c r="E22" i="1" s="1"/>
  <c r="H22" i="1"/>
  <c r="I22" i="1" s="1"/>
  <c r="G17" i="1"/>
  <c r="D18" i="1" s="1"/>
  <c r="E18" i="1" s="1"/>
  <c r="H18" i="1"/>
  <c r="I18" i="1" s="1"/>
  <c r="G14" i="1"/>
  <c r="D15" i="1" s="1"/>
  <c r="E15" i="1" s="1"/>
  <c r="H15" i="1"/>
  <c r="I15" i="1" s="1"/>
  <c r="G13" i="1"/>
  <c r="D14" i="1" s="1"/>
  <c r="E14" i="1" s="1"/>
  <c r="H14" i="1"/>
  <c r="I14" i="1" s="1"/>
  <c r="H25" i="1"/>
  <c r="I25" i="1" s="1"/>
  <c r="H9" i="1"/>
  <c r="I9" i="1" s="1"/>
  <c r="H24" i="1"/>
  <c r="I24" i="1" s="1"/>
  <c r="G9" i="1"/>
  <c r="D10" i="1" s="1"/>
  <c r="E10" i="1" s="1"/>
  <c r="H10" i="1"/>
  <c r="I10" i="1" s="1"/>
  <c r="G19" i="1"/>
  <c r="D20" i="1" s="1"/>
  <c r="E20" i="1" s="1"/>
  <c r="H20" i="1"/>
  <c r="I20" i="1" s="1"/>
  <c r="G10" i="1"/>
  <c r="D11" i="1" s="1"/>
  <c r="E11" i="1" s="1"/>
  <c r="H11" i="1"/>
  <c r="I11" i="1" s="1"/>
  <c r="G11" i="1"/>
  <c r="D12" i="1" s="1"/>
  <c r="E12" i="1" s="1"/>
  <c r="H12" i="1"/>
  <c r="I12" i="1" s="1"/>
  <c r="I8" i="9"/>
  <c r="M8" i="9" s="1"/>
  <c r="B8" i="1" s="1"/>
  <c r="C8" i="1" s="1"/>
  <c r="J20" i="1"/>
  <c r="K20" i="1" s="1"/>
  <c r="J22" i="1"/>
  <c r="K22" i="1" s="1"/>
  <c r="J23" i="1"/>
  <c r="K23" i="1" s="1"/>
  <c r="J24" i="1"/>
  <c r="K24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1" i="1"/>
  <c r="K21" i="1" s="1"/>
  <c r="J25" i="1"/>
  <c r="K25" i="1" s="1"/>
  <c r="I23" i="9"/>
  <c r="M23" i="9" s="1"/>
  <c r="B23" i="1" s="1"/>
  <c r="C23" i="1" s="1"/>
  <c r="I19" i="9"/>
  <c r="M19" i="9" s="1"/>
  <c r="B19" i="1" s="1"/>
  <c r="C19" i="1" s="1"/>
  <c r="I15" i="9"/>
  <c r="M15" i="9" s="1"/>
  <c r="B15" i="1" s="1"/>
  <c r="C15" i="1" s="1"/>
  <c r="I24" i="9"/>
  <c r="M24" i="9" s="1"/>
  <c r="B24" i="1" s="1"/>
  <c r="C24" i="1" s="1"/>
  <c r="I20" i="9"/>
  <c r="M20" i="9" s="1"/>
  <c r="B20" i="1" s="1"/>
  <c r="C20" i="1" s="1"/>
  <c r="I16" i="9"/>
  <c r="M16" i="9" s="1"/>
  <c r="B16" i="1" s="1"/>
  <c r="C16" i="1" s="1"/>
  <c r="I12" i="9"/>
  <c r="M12" i="9" s="1"/>
  <c r="B12" i="1" s="1"/>
  <c r="C12" i="1" s="1"/>
  <c r="I11" i="9"/>
  <c r="M11" i="9" s="1"/>
  <c r="B11" i="1" s="1"/>
  <c r="C11" i="1" s="1"/>
  <c r="I22" i="9"/>
  <c r="M22" i="9" s="1"/>
  <c r="B22" i="1" s="1"/>
  <c r="C22" i="1" s="1"/>
  <c r="I18" i="9"/>
  <c r="M18" i="9" s="1"/>
  <c r="B18" i="1" s="1"/>
  <c r="C18" i="1" s="1"/>
  <c r="I14" i="9"/>
  <c r="M14" i="9" s="1"/>
  <c r="B14" i="1" s="1"/>
  <c r="C14" i="1" s="1"/>
  <c r="I10" i="9"/>
  <c r="M10" i="9" s="1"/>
  <c r="B10" i="1" s="1"/>
  <c r="C10" i="1" s="1"/>
  <c r="I25" i="9"/>
  <c r="M25" i="9" s="1"/>
  <c r="B25" i="1" s="1"/>
  <c r="C25" i="1" s="1"/>
  <c r="I21" i="9"/>
  <c r="M21" i="9" s="1"/>
  <c r="B21" i="1" s="1"/>
  <c r="C21" i="1" s="1"/>
  <c r="I17" i="9"/>
  <c r="M17" i="9" s="1"/>
  <c r="B17" i="1" s="1"/>
  <c r="C17" i="1" s="1"/>
  <c r="I13" i="9"/>
  <c r="M13" i="9" s="1"/>
  <c r="B13" i="1" s="1"/>
  <c r="C13" i="1" s="1"/>
  <c r="I9" i="9"/>
  <c r="M9" i="9" s="1"/>
  <c r="B9" i="1" s="1"/>
  <c r="C9" i="1" s="1"/>
  <c r="L8" i="1" l="1"/>
  <c r="M8" i="1" s="1"/>
  <c r="N8" i="1" s="1"/>
  <c r="L18" i="1"/>
  <c r="M18" i="1" s="1"/>
  <c r="N18" i="1" s="1"/>
  <c r="L14" i="1"/>
  <c r="M14" i="1" s="1"/>
  <c r="N14" i="1" s="1"/>
  <c r="L21" i="1"/>
  <c r="M21" i="1" s="1"/>
  <c r="N21" i="1" s="1"/>
  <c r="L20" i="1"/>
  <c r="M20" i="1" s="1"/>
  <c r="N20" i="1" s="1"/>
  <c r="L11" i="1"/>
  <c r="M11" i="1" s="1"/>
  <c r="N11" i="1" s="1"/>
  <c r="L12" i="1"/>
  <c r="M12" i="1" s="1"/>
  <c r="N12" i="1" s="1"/>
  <c r="L24" i="1"/>
  <c r="M24" i="1" s="1"/>
  <c r="N24" i="1" s="1"/>
  <c r="L10" i="1"/>
  <c r="M10" i="1" s="1"/>
  <c r="N10" i="1" s="1"/>
  <c r="L17" i="1"/>
  <c r="M17" i="1" s="1"/>
  <c r="N17" i="1" s="1"/>
  <c r="L15" i="1"/>
  <c r="M15" i="1" s="1"/>
  <c r="N15" i="1" s="1"/>
  <c r="L9" i="1"/>
  <c r="M9" i="1" s="1"/>
  <c r="N9" i="1" s="1"/>
  <c r="L22" i="1"/>
  <c r="M22" i="1" s="1"/>
  <c r="N22" i="1" s="1"/>
  <c r="L19" i="1"/>
  <c r="M19" i="1" s="1"/>
  <c r="N19" i="1" s="1"/>
  <c r="L13" i="1"/>
  <c r="M13" i="1" s="1"/>
  <c r="N13" i="1" s="1"/>
  <c r="L23" i="1"/>
  <c r="M23" i="1" s="1"/>
  <c r="N23" i="1" s="1"/>
  <c r="L25" i="1"/>
  <c r="M25" i="1" s="1"/>
  <c r="N25" i="1" s="1"/>
  <c r="L16" i="1"/>
  <c r="M16" i="1" s="1"/>
  <c r="N16" i="1" s="1"/>
</calcChain>
</file>

<file path=xl/sharedStrings.xml><?xml version="1.0" encoding="utf-8"?>
<sst xmlns="http://schemas.openxmlformats.org/spreadsheetml/2006/main" count="619" uniqueCount="152">
  <si>
    <t>Prof. Kryscia Daviana Ramírez Benavides</t>
  </si>
  <si>
    <t>Asist.</t>
  </si>
  <si>
    <t>Grupo 01</t>
  </si>
  <si>
    <t>Registro de Calificaciones</t>
  </si>
  <si>
    <t>Carné</t>
  </si>
  <si>
    <t>Laboratorios</t>
  </si>
  <si>
    <t>% Lab</t>
  </si>
  <si>
    <t>Quices</t>
  </si>
  <si>
    <t>% Quices</t>
  </si>
  <si>
    <t>Tareas</t>
  </si>
  <si>
    <t>% Tareas</t>
  </si>
  <si>
    <t>Nota Inv.</t>
  </si>
  <si>
    <t>% Inv.</t>
  </si>
  <si>
    <t>Nota Proy.</t>
  </si>
  <si>
    <t>% Proyecto</t>
  </si>
  <si>
    <t>Nota</t>
  </si>
  <si>
    <t>Nota Final</t>
  </si>
  <si>
    <t>Condicción</t>
  </si>
  <si>
    <t>Lab 1</t>
  </si>
  <si>
    <t>Lab 2</t>
  </si>
  <si>
    <t>Lab 3</t>
  </si>
  <si>
    <t>Lab 4</t>
  </si>
  <si>
    <t>Lab 5</t>
  </si>
  <si>
    <t>Labs</t>
  </si>
  <si>
    <t>Reporte</t>
  </si>
  <si>
    <t>Asit.</t>
  </si>
  <si>
    <t>Promedio Labs</t>
  </si>
  <si>
    <t>Asistencia a los Laboratorios</t>
  </si>
  <si>
    <t>Prom.Asist.</t>
  </si>
  <si>
    <t>Promedio Lab.</t>
  </si>
  <si>
    <t>Quiz 1</t>
  </si>
  <si>
    <t>Quiz 2</t>
  </si>
  <si>
    <t>Quiz 3</t>
  </si>
  <si>
    <t>Quiz 4</t>
  </si>
  <si>
    <t>Quiz 5</t>
  </si>
  <si>
    <t>Promedio Quices</t>
  </si>
  <si>
    <t>Tareas y Evaluaciones</t>
  </si>
  <si>
    <t>Tarea 1</t>
  </si>
  <si>
    <t>Tarea 2</t>
  </si>
  <si>
    <t>Tarea 3</t>
  </si>
  <si>
    <t>Tarea 4</t>
  </si>
  <si>
    <t>Tarea 5</t>
  </si>
  <si>
    <t>Promedio Tareas</t>
  </si>
  <si>
    <t>Nota Obt.</t>
  </si>
  <si>
    <t>AE&amp;CE</t>
  </si>
  <si>
    <t>Promedio</t>
  </si>
  <si>
    <t>T1 - Autoevaluación y Coevaluación</t>
  </si>
  <si>
    <t>E1</t>
  </si>
  <si>
    <t>E2</t>
  </si>
  <si>
    <t>E3</t>
  </si>
  <si>
    <t>E4</t>
  </si>
  <si>
    <t>T2 - Autoevaluación y Coevaluación</t>
  </si>
  <si>
    <t>E1-L</t>
  </si>
  <si>
    <t>E2-A</t>
  </si>
  <si>
    <t>E3-S</t>
  </si>
  <si>
    <t>E4-E</t>
  </si>
  <si>
    <t>T3 - Autoevaluación y Coevaluación</t>
  </si>
  <si>
    <t>T4 - Autoevaluación y Coevaluación</t>
  </si>
  <si>
    <t>T5 - Autoevaluación y Coevaluación</t>
  </si>
  <si>
    <t>Investigación</t>
  </si>
  <si>
    <t>Exposición</t>
  </si>
  <si>
    <t>Evaluaciones</t>
  </si>
  <si>
    <t>Promedio Inv.</t>
  </si>
  <si>
    <t>Autoevaluación y Coevaluación</t>
  </si>
  <si>
    <t>Asistencia y Evaluación a las Exposiciones</t>
  </si>
  <si>
    <t>Exp. 1</t>
  </si>
  <si>
    <t>Exp. 2</t>
  </si>
  <si>
    <t>Exp. 3</t>
  </si>
  <si>
    <t>Exp. 4</t>
  </si>
  <si>
    <t>Exp. 5</t>
  </si>
  <si>
    <t>Proyecto</t>
  </si>
  <si>
    <t>Etapa I</t>
  </si>
  <si>
    <t>Prom. Etapa I</t>
  </si>
  <si>
    <t>Etapa II</t>
  </si>
  <si>
    <t>Prom. Etapa II</t>
  </si>
  <si>
    <t>Etapa III</t>
  </si>
  <si>
    <t>Prom. Etapa III</t>
  </si>
  <si>
    <t>Etapa IV</t>
  </si>
  <si>
    <t>Prom. Etapa IV</t>
  </si>
  <si>
    <t>Promedio Proy.</t>
  </si>
  <si>
    <t>Etapa I - Autoevaluación y Coevaluación</t>
  </si>
  <si>
    <t>Etapa II - Autoevaluación y Coevaluación</t>
  </si>
  <si>
    <t>Etapa III - Autoevaluación y Coevaluación</t>
  </si>
  <si>
    <t>Etapa IV - Autoevaluación y Coevaluación</t>
  </si>
  <si>
    <t>Asignación y Calendarización de la Investigación</t>
  </si>
  <si>
    <t>Nº Grupo</t>
  </si>
  <si>
    <t>Fecha de Exposición</t>
  </si>
  <si>
    <t>Tema</t>
  </si>
  <si>
    <t>Expositores</t>
  </si>
  <si>
    <t>Localización y planeación de trayectorias</t>
  </si>
  <si>
    <t>Mapeado: Simultaneous localization and mapping (SLAM).</t>
  </si>
  <si>
    <t>Asignación y Calendarización del Proyecto</t>
  </si>
  <si>
    <t>Nombre del Equipo y Sistema Robótico</t>
  </si>
  <si>
    <t>Integrantes</t>
  </si>
  <si>
    <t>Ciclo Lectivo I-2020</t>
  </si>
  <si>
    <t>CI-0160 Robótica</t>
  </si>
  <si>
    <t>Quices - Video Clip</t>
  </si>
  <si>
    <t>B60115</t>
  </si>
  <si>
    <t xml:space="preserve">AGUILAR BARBOZA MARIA JOSE  </t>
  </si>
  <si>
    <t>B70374</t>
  </si>
  <si>
    <t>B70442</t>
  </si>
  <si>
    <t>B60731</t>
  </si>
  <si>
    <t>B51558</t>
  </si>
  <si>
    <t>B61996</t>
  </si>
  <si>
    <t xml:space="preserve">CHAVES SALAS MARIA JESUS  </t>
  </si>
  <si>
    <t>B72342</t>
  </si>
  <si>
    <t>B73067</t>
  </si>
  <si>
    <t>B63230</t>
  </si>
  <si>
    <t xml:space="preserve">GUTIERREZ HIDALGO ISMAEL  </t>
  </si>
  <si>
    <t>B75133</t>
  </si>
  <si>
    <t>B34769</t>
  </si>
  <si>
    <t>B75379</t>
  </si>
  <si>
    <t xml:space="preserve">NARANJO MONGE LUIS DIEGO  </t>
  </si>
  <si>
    <t>B55049</t>
  </si>
  <si>
    <t>B55830</t>
  </si>
  <si>
    <t xml:space="preserve">RETANA ARTAVIA JOSE LUIS  </t>
  </si>
  <si>
    <t>B76316</t>
  </si>
  <si>
    <t xml:space="preserve">RIOS MORALES ERIC  </t>
  </si>
  <si>
    <t>B76595</t>
  </si>
  <si>
    <t>B77733</t>
  </si>
  <si>
    <t>B57414</t>
  </si>
  <si>
    <t xml:space="preserve">VALVERDE CRUZ LUIS ANTONIO  </t>
  </si>
  <si>
    <t>Video Clip</t>
  </si>
  <si>
    <t>TRETTA MONGE ISAAC</t>
  </si>
  <si>
    <t xml:space="preserve">ARROYO GARCIA OSCAR  </t>
  </si>
  <si>
    <t xml:space="preserve">CARMONA CASTRO FELIPE  </t>
  </si>
  <si>
    <t>TriNAO</t>
  </si>
  <si>
    <t>Aprendizaje y sistemas de representación del conocimiento</t>
  </si>
  <si>
    <t>Robótica evolutiva y bio-inspirada</t>
  </si>
  <si>
    <t>Sistemas multi-robot (general)</t>
  </si>
  <si>
    <t>Enjambres robóticos</t>
  </si>
  <si>
    <t xml:space="preserve">Aplicaciones de los robots </t>
  </si>
  <si>
    <t>Ética e impacto en la sociedad</t>
  </si>
  <si>
    <t>IA Clásica (lógica de primer orden, unificación y resolución) - Definición de estado y transición - Planificación en el mundo de los cubos</t>
  </si>
  <si>
    <t xml:space="preserve">CORDOBA CORDONERO JOHAN  </t>
  </si>
  <si>
    <t xml:space="preserve">MOYA ZELEDON JULIAN  </t>
  </si>
  <si>
    <t>PepperTI's</t>
  </si>
  <si>
    <t>Orión 4</t>
  </si>
  <si>
    <t xml:space="preserve">ANGULO MENDOZA KATHERINE  </t>
  </si>
  <si>
    <t>NAVARRO SEGURA CRISTY</t>
  </si>
  <si>
    <t>Los pulpigatos</t>
  </si>
  <si>
    <t xml:space="preserve">MORA VILLALTA GLORIANA  </t>
  </si>
  <si>
    <t>Carbon Compiler</t>
  </si>
  <si>
    <t xml:space="preserve">ALVAREZ CARMONA JOSTIN  </t>
  </si>
  <si>
    <t xml:space="preserve">GALVEZ FALLAS GABRIEL  </t>
  </si>
  <si>
    <t xml:space="preserve">RODRIGUEZ SOTO CHRISTIAN  </t>
  </si>
  <si>
    <t xml:space="preserve">ULATE CABALLERO BRYAN  </t>
  </si>
  <si>
    <t>Exp. 6</t>
  </si>
  <si>
    <t>Exp. 7</t>
  </si>
  <si>
    <t>Exp. 9</t>
  </si>
  <si>
    <t>Exp. 8</t>
  </si>
  <si>
    <t>B47040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</si>
</sst>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color rgb="FF000000"/>
      <name val="Arial"/>
      <family val="2"/>
    </font>
    <font>
      <b/>
      <sz val="10"/>
      <name val="Times New Roman"/>
      <family val="1"/>
    </font>
    <font>
      <sz val="10"/>
      <color indexed="23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2" fillId="0" borderId="0"/>
    <xf numFmtId="0" fontId="8" fillId="0" borderId="0"/>
    <xf numFmtId="43" fontId="2" fillId="0" borderId="0" applyFont="0" applyFill="0" applyBorder="0" applyAlignment="0" applyProtection="0"/>
    <xf numFmtId="0" fontId="1" fillId="0" borderId="0"/>
    <xf numFmtId="0" fontId="10" fillId="0" borderId="0"/>
  </cellStyleXfs>
  <cellXfs count="84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4" fillId="0" borderId="1" xfId="1" applyFont="1" applyBorder="1" applyAlignment="1"/>
    <xf numFmtId="0" fontId="4" fillId="0" borderId="1" xfId="1" applyFont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2" fontId="7" fillId="0" borderId="4" xfId="1" applyNumberFormat="1" applyFont="1" applyBorder="1" applyAlignment="1">
      <alignment horizontal="center"/>
    </xf>
    <xf numFmtId="2" fontId="6" fillId="4" borderId="2" xfId="1" applyNumberFormat="1" applyFont="1" applyFill="1" applyBorder="1" applyAlignment="1">
      <alignment horizontal="center"/>
    </xf>
    <xf numFmtId="1" fontId="6" fillId="0" borderId="0" xfId="3" applyNumberFormat="1" applyFont="1" applyAlignment="1">
      <alignment horizontal="center" vertical="center"/>
    </xf>
    <xf numFmtId="1" fontId="7" fillId="0" borderId="0" xfId="3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2" fontId="7" fillId="0" borderId="4" xfId="4" applyNumberFormat="1" applyFont="1" applyBorder="1" applyAlignment="1">
      <alignment horizontal="center"/>
    </xf>
    <xf numFmtId="2" fontId="6" fillId="5" borderId="2" xfId="1" applyNumberFormat="1" applyFont="1" applyFill="1" applyBorder="1" applyAlignment="1">
      <alignment horizontal="center"/>
    </xf>
    <xf numFmtId="0" fontId="5" fillId="2" borderId="3" xfId="4" applyFont="1" applyFill="1" applyBorder="1" applyAlignment="1">
      <alignment horizontal="center"/>
    </xf>
    <xf numFmtId="0" fontId="5" fillId="2" borderId="9" xfId="4" applyFont="1" applyFill="1" applyBorder="1" applyAlignment="1">
      <alignment horizontal="center"/>
    </xf>
    <xf numFmtId="2" fontId="7" fillId="6" borderId="4" xfId="4" applyNumberFormat="1" applyFont="1" applyFill="1" applyBorder="1" applyAlignment="1">
      <alignment horizontal="center"/>
    </xf>
    <xf numFmtId="0" fontId="4" fillId="0" borderId="0" xfId="1" applyFont="1" applyBorder="1" applyAlignment="1"/>
    <xf numFmtId="2" fontId="6" fillId="0" borderId="10" xfId="1" applyNumberFormat="1" applyFont="1" applyBorder="1" applyAlignment="1">
      <alignment horizontal="center"/>
    </xf>
    <xf numFmtId="2" fontId="6" fillId="7" borderId="8" xfId="1" applyNumberFormat="1" applyFont="1" applyFill="1" applyBorder="1" applyAlignment="1">
      <alignment horizontal="center"/>
    </xf>
    <xf numFmtId="2" fontId="6" fillId="4" borderId="8" xfId="1" applyNumberFormat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2" fontId="6" fillId="4" borderId="6" xfId="1" applyNumberFormat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2" fontId="6" fillId="7" borderId="2" xfId="1" applyNumberFormat="1" applyFont="1" applyFill="1" applyBorder="1" applyAlignment="1">
      <alignment horizontal="center"/>
    </xf>
    <xf numFmtId="0" fontId="2" fillId="0" borderId="0" xfId="1" applyBorder="1"/>
    <xf numFmtId="0" fontId="12" fillId="0" borderId="0" xfId="1" applyFont="1" applyAlignment="1">
      <alignment horizontal="left" vertical="center" wrapText="1" indent="1"/>
    </xf>
    <xf numFmtId="0" fontId="5" fillId="2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16" fontId="5" fillId="2" borderId="9" xfId="0" applyNumberFormat="1" applyFont="1" applyFill="1" applyBorder="1" applyAlignment="1">
      <alignment horizontal="center" vertical="center"/>
    </xf>
    <xf numFmtId="16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 vertical="center"/>
    </xf>
    <xf numFmtId="2" fontId="7" fillId="8" borderId="6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2" fontId="9" fillId="0" borderId="6" xfId="2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13" fillId="0" borderId="0" xfId="0" applyFont="1"/>
    <xf numFmtId="0" fontId="11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5" fillId="2" borderId="6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2" fontId="7" fillId="0" borderId="1" xfId="1" applyNumberFormat="1" applyFont="1" applyBorder="1" applyAlignment="1">
      <alignment horizontal="center"/>
    </xf>
    <xf numFmtId="1" fontId="7" fillId="0" borderId="0" xfId="3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/>
    </xf>
    <xf numFmtId="16" fontId="6" fillId="0" borderId="6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0" fontId="3" fillId="0" borderId="0" xfId="1" applyFont="1" applyFill="1" applyBorder="1" applyAlignment="1"/>
    <xf numFmtId="0" fontId="6" fillId="3" borderId="5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16" fontId="6" fillId="0" borderId="5" xfId="1" applyNumberFormat="1" applyFont="1" applyBorder="1" applyAlignment="1">
      <alignment horizontal="center" vertical="center" wrapText="1"/>
    </xf>
    <xf numFmtId="16" fontId="6" fillId="0" borderId="11" xfId="1" applyNumberFormat="1" applyFont="1" applyBorder="1" applyAlignment="1">
      <alignment horizontal="center" vertical="center" wrapText="1"/>
    </xf>
    <xf numFmtId="16" fontId="6" fillId="0" borderId="8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</cellXfs>
  <cellStyles count="6">
    <cellStyle name="Comma 2" xfId="3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4" xfId="5" xr:uid="{00000000-0005-0000-0000-000004000000}"/>
    <cellStyle name="Texto explicativo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workbookViewId="0">
      <selection activeCell="D31" sqref="D31"/>
    </sheetView>
  </sheetViews>
  <sheetFormatPr baseColWidth="10" defaultColWidth="9.1328125" defaultRowHeight="14.25" x14ac:dyDescent="0.45"/>
  <cols>
    <col min="2" max="13" width="10.73046875" customWidth="1"/>
    <col min="14" max="14" width="11.73046875" bestFit="1" customWidth="1"/>
  </cols>
  <sheetData>
    <row r="1" spans="1:19" ht="15.4" x14ac:dyDescent="0.45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9" ht="15.4" x14ac:dyDescent="0.4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9" ht="15.4" x14ac:dyDescent="0.4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9" ht="15.4" x14ac:dyDescent="0.45">
      <c r="A4" s="59" t="s">
        <v>94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9" ht="15.4" x14ac:dyDescent="0.45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9" ht="15.4" x14ac:dyDescent="0.45">
      <c r="A6" s="58" t="s">
        <v>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9" x14ac:dyDescent="0.45">
      <c r="A7" s="48" t="s">
        <v>4</v>
      </c>
      <c r="B7" s="30" t="s">
        <v>5</v>
      </c>
      <c r="C7" s="30" t="s">
        <v>6</v>
      </c>
      <c r="D7" s="30" t="s">
        <v>7</v>
      </c>
      <c r="E7" s="30" t="s">
        <v>8</v>
      </c>
      <c r="F7" s="30" t="s">
        <v>9</v>
      </c>
      <c r="G7" s="30" t="s">
        <v>10</v>
      </c>
      <c r="H7" s="30" t="s">
        <v>11</v>
      </c>
      <c r="I7" s="30" t="s">
        <v>12</v>
      </c>
      <c r="J7" s="30" t="s">
        <v>13</v>
      </c>
      <c r="K7" s="30" t="s">
        <v>14</v>
      </c>
      <c r="L7" s="30" t="s">
        <v>15</v>
      </c>
      <c r="M7" s="30" t="s">
        <v>16</v>
      </c>
      <c r="N7" s="30" t="s">
        <v>17</v>
      </c>
      <c r="O7" s="47"/>
      <c r="P7" s="47"/>
      <c r="Q7" s="47"/>
      <c r="R7" s="47"/>
      <c r="S7" s="47"/>
    </row>
    <row r="8" spans="1:19" x14ac:dyDescent="0.45">
      <c r="A8" s="29" t="s">
        <v>97</v>
      </c>
      <c r="B8" s="49">
        <f ca="1">CELL("contents",Laboratorios!M8)</f>
        <v>100</v>
      </c>
      <c r="C8" s="38">
        <f ca="1">B8*0.25</f>
        <v>25</v>
      </c>
      <c r="D8" s="49">
        <f ca="1">CELL("contents",Quices!G7)</f>
        <v>100</v>
      </c>
      <c r="E8" s="38">
        <f ca="1">D8*0.1</f>
        <v>10</v>
      </c>
      <c r="F8" s="49">
        <f ca="1">CELL("contents",Tareas!Q8)</f>
        <v>100</v>
      </c>
      <c r="G8" s="38">
        <f ca="1">F8*0.1</f>
        <v>10</v>
      </c>
      <c r="H8" s="49">
        <f ca="1">CELL("contents",Investigación!G7)</f>
        <v>100</v>
      </c>
      <c r="I8" s="38">
        <f ca="1">H8*0.15</f>
        <v>15</v>
      </c>
      <c r="J8" s="49">
        <f ca="1">CELL("contents",Proyecto!N7)</f>
        <v>99.0625</v>
      </c>
      <c r="K8" s="38">
        <f ca="1">J8*0.4</f>
        <v>39.625</v>
      </c>
      <c r="L8" s="50">
        <f ca="1">SUM(C8,E8,G8,I8,K8)</f>
        <v>99.625</v>
      </c>
      <c r="M8" s="51">
        <f ca="1">IF(((L8*0.1)-INT(L8*0.1))&gt;=0.25,IF(((L8*0.1)-INT(L8*0.1))&lt;=0.5,CEILING(L8,5),IF(((L8*0.1)-INT(L8*0.1))&gt;=0.75,CEILING(L8,5),FLOOR(L8,5))),FLOOR(L8,5))</f>
        <v>100</v>
      </c>
      <c r="N8" s="51" t="str">
        <f ca="1">IF(M8&gt;=67.5,"APROBADO",IF(M8&gt;=57.5,"AMPLIACION","REPROBADO"))</f>
        <v>APROBADO</v>
      </c>
      <c r="O8" s="47"/>
      <c r="P8" s="47"/>
      <c r="Q8" s="47"/>
      <c r="R8" s="47"/>
      <c r="S8" s="47"/>
    </row>
    <row r="9" spans="1:19" x14ac:dyDescent="0.45">
      <c r="A9" s="29" t="s">
        <v>99</v>
      </c>
      <c r="B9" s="49">
        <f ca="1">CELL("contents",Laboratorios!M9)</f>
        <v>100</v>
      </c>
      <c r="C9" s="38">
        <f t="shared" ref="C9:C25" ca="1" si="0">B9*0.25</f>
        <v>25</v>
      </c>
      <c r="D9" s="49">
        <f ca="1">CELL("contents",Quices!G8)</f>
        <v>100</v>
      </c>
      <c r="E9" s="38">
        <f t="shared" ref="E9:E25" ca="1" si="1">D9*0.1</f>
        <v>10</v>
      </c>
      <c r="F9" s="49">
        <f ca="1">CELL("contents",Tareas!Q9)</f>
        <v>100</v>
      </c>
      <c r="G9" s="38">
        <f t="shared" ref="G9:G25" ca="1" si="2">F9*0.1</f>
        <v>10</v>
      </c>
      <c r="H9" s="49">
        <f ca="1">CELL("contents",Investigación!G8)</f>
        <v>96.666666666666657</v>
      </c>
      <c r="I9" s="38">
        <f t="shared" ref="I9:I25" ca="1" si="3">H9*0.15</f>
        <v>14.499999999999998</v>
      </c>
      <c r="J9" s="49">
        <f ca="1">CELL("contents",Proyecto!N8)</f>
        <v>99.375</v>
      </c>
      <c r="K9" s="38">
        <f t="shared" ref="K9:K25" ca="1" si="4">J9*0.4</f>
        <v>39.75</v>
      </c>
      <c r="L9" s="50">
        <f t="shared" ref="L9:L25" ca="1" si="5">SUM(C9,E9,G9,I9,K9)</f>
        <v>99.25</v>
      </c>
      <c r="M9" s="51">
        <f t="shared" ref="M9:M25" ca="1" si="6">IF(((L9*0.1)-INT(L9*0.1))&gt;=0.25,IF(((L9*0.1)-INT(L9*0.1))&lt;=0.5,CEILING(L9,5),IF(((L9*0.1)-INT(L9*0.1))&gt;=0.75,CEILING(L9,5),FLOOR(L9,5))),FLOOR(L9,5))</f>
        <v>100</v>
      </c>
      <c r="N9" s="51" t="str">
        <f t="shared" ref="N9:N25" ca="1" si="7">IF(M9&gt;=67.5,"APROBADO",IF(M9&gt;=57.5,"AMPLIACION","REPROBADO"))</f>
        <v>APROBADO</v>
      </c>
      <c r="O9" s="47"/>
      <c r="P9" s="47"/>
      <c r="Q9" s="47"/>
      <c r="R9" s="47"/>
      <c r="S9" s="47"/>
    </row>
    <row r="10" spans="1:19" x14ac:dyDescent="0.45">
      <c r="A10" s="29" t="s">
        <v>100</v>
      </c>
      <c r="B10" s="49">
        <f ca="1">CELL("contents",Laboratorios!M10)</f>
        <v>100</v>
      </c>
      <c r="C10" s="38">
        <f t="shared" ca="1" si="0"/>
        <v>25</v>
      </c>
      <c r="D10" s="49">
        <f ca="1">CELL("contents",Quices!G9)</f>
        <v>100</v>
      </c>
      <c r="E10" s="38">
        <f t="shared" ca="1" si="1"/>
        <v>10</v>
      </c>
      <c r="F10" s="49">
        <f ca="1">CELL("contents",Tareas!Q10)</f>
        <v>99.875</v>
      </c>
      <c r="G10" s="38">
        <f t="shared" ca="1" si="2"/>
        <v>9.9875000000000007</v>
      </c>
      <c r="H10" s="49">
        <f ca="1">CELL("contents",Investigación!G9)</f>
        <v>100</v>
      </c>
      <c r="I10" s="38">
        <f t="shared" ca="1" si="3"/>
        <v>15</v>
      </c>
      <c r="J10" s="49">
        <f ca="1">CELL("contents",Proyecto!N9)</f>
        <v>99.53125</v>
      </c>
      <c r="K10" s="38">
        <f t="shared" ca="1" si="4"/>
        <v>39.8125</v>
      </c>
      <c r="L10" s="50">
        <f t="shared" ca="1" si="5"/>
        <v>99.8</v>
      </c>
      <c r="M10" s="51">
        <f t="shared" ca="1" si="6"/>
        <v>100</v>
      </c>
      <c r="N10" s="51" t="str">
        <f t="shared" ca="1" si="7"/>
        <v>APROBADO</v>
      </c>
      <c r="O10" s="47"/>
      <c r="P10" s="47"/>
      <c r="Q10" s="47"/>
      <c r="R10" s="47"/>
      <c r="S10" s="47"/>
    </row>
    <row r="11" spans="1:19" x14ac:dyDescent="0.45">
      <c r="A11" s="29" t="s">
        <v>101</v>
      </c>
      <c r="B11" s="49">
        <f ca="1">CELL("contents",Laboratorios!M11)</f>
        <v>100</v>
      </c>
      <c r="C11" s="38">
        <f t="shared" ca="1" si="0"/>
        <v>25</v>
      </c>
      <c r="D11" s="49">
        <f ca="1">CELL("contents",Quices!G10)</f>
        <v>100</v>
      </c>
      <c r="E11" s="38">
        <f t="shared" ca="1" si="1"/>
        <v>10</v>
      </c>
      <c r="F11" s="49">
        <f ca="1">CELL("contents",Tareas!Q11)</f>
        <v>100</v>
      </c>
      <c r="G11" s="38">
        <f t="shared" ca="1" si="2"/>
        <v>10</v>
      </c>
      <c r="H11" s="49">
        <f ca="1">CELL("contents",Investigación!G10)</f>
        <v>99.916666666666671</v>
      </c>
      <c r="I11" s="38">
        <f t="shared" ca="1" si="3"/>
        <v>14.987500000000001</v>
      </c>
      <c r="J11" s="49">
        <f ca="1">CELL("contents",Proyecto!N10)</f>
        <v>99.3125</v>
      </c>
      <c r="K11" s="38">
        <f t="shared" ca="1" si="4"/>
        <v>39.725000000000001</v>
      </c>
      <c r="L11" s="50">
        <f t="shared" ca="1" si="5"/>
        <v>99.712500000000006</v>
      </c>
      <c r="M11" s="51">
        <f t="shared" ca="1" si="6"/>
        <v>100</v>
      </c>
      <c r="N11" s="51" t="str">
        <f t="shared" ca="1" si="7"/>
        <v>APROBADO</v>
      </c>
      <c r="O11" s="47"/>
      <c r="P11" s="47"/>
      <c r="Q11" s="47"/>
      <c r="R11" s="47"/>
      <c r="S11" s="47"/>
    </row>
    <row r="12" spans="1:19" x14ac:dyDescent="0.45">
      <c r="A12" s="29" t="s">
        <v>102</v>
      </c>
      <c r="B12" s="49">
        <f ca="1">CELL("contents",Laboratorios!M12)</f>
        <v>100</v>
      </c>
      <c r="C12" s="38">
        <f t="shared" ca="1" si="0"/>
        <v>25</v>
      </c>
      <c r="D12" s="49">
        <f ca="1">CELL("contents",Quices!G11)</f>
        <v>100</v>
      </c>
      <c r="E12" s="38">
        <f t="shared" ca="1" si="1"/>
        <v>10</v>
      </c>
      <c r="F12" s="49">
        <f ca="1">CELL("contents",Tareas!Q12)</f>
        <v>100</v>
      </c>
      <c r="G12" s="38">
        <f t="shared" ca="1" si="2"/>
        <v>10</v>
      </c>
      <c r="H12" s="49">
        <f ca="1">CELL("contents",Investigación!G11)</f>
        <v>99.916666666666671</v>
      </c>
      <c r="I12" s="38">
        <f t="shared" ca="1" si="3"/>
        <v>14.987500000000001</v>
      </c>
      <c r="J12" s="49">
        <f ca="1">CELL("contents",Proyecto!N11)</f>
        <v>99.3125</v>
      </c>
      <c r="K12" s="38">
        <f t="shared" ca="1" si="4"/>
        <v>39.725000000000001</v>
      </c>
      <c r="L12" s="50">
        <f t="shared" ca="1" si="5"/>
        <v>99.712500000000006</v>
      </c>
      <c r="M12" s="51">
        <f t="shared" ca="1" si="6"/>
        <v>100</v>
      </c>
      <c r="N12" s="51" t="str">
        <f t="shared" ca="1" si="7"/>
        <v>APROBADO</v>
      </c>
      <c r="O12" s="47"/>
      <c r="P12" s="47"/>
      <c r="Q12" s="47"/>
      <c r="R12" s="47"/>
      <c r="S12" s="47"/>
    </row>
    <row r="13" spans="1:19" x14ac:dyDescent="0.45">
      <c r="A13" s="29" t="s">
        <v>103</v>
      </c>
      <c r="B13" s="49">
        <f ca="1">CELL("contents",Laboratorios!M13)</f>
        <v>100</v>
      </c>
      <c r="C13" s="38">
        <f t="shared" ca="1" si="0"/>
        <v>25</v>
      </c>
      <c r="D13" s="49">
        <f ca="1">CELL("contents",Quices!G12)</f>
        <v>90</v>
      </c>
      <c r="E13" s="38">
        <f t="shared" ca="1" si="1"/>
        <v>9</v>
      </c>
      <c r="F13" s="49">
        <f ca="1">CELL("contents",Tareas!Q13)</f>
        <v>95.791666666666671</v>
      </c>
      <c r="G13" s="38">
        <f t="shared" ca="1" si="2"/>
        <v>9.5791666666666675</v>
      </c>
      <c r="H13" s="49">
        <f ca="1">CELL("contents",Investigación!G12)</f>
        <v>100</v>
      </c>
      <c r="I13" s="38">
        <f t="shared" ca="1" si="3"/>
        <v>15</v>
      </c>
      <c r="J13" s="49">
        <f ca="1">CELL("contents",Proyecto!N12)</f>
        <v>94.947916666666671</v>
      </c>
      <c r="K13" s="38">
        <f t="shared" ca="1" si="4"/>
        <v>37.979166666666671</v>
      </c>
      <c r="L13" s="50">
        <f t="shared" ca="1" si="5"/>
        <v>96.558333333333337</v>
      </c>
      <c r="M13" s="51">
        <f t="shared" ca="1" si="6"/>
        <v>95</v>
      </c>
      <c r="N13" s="51" t="str">
        <f t="shared" ca="1" si="7"/>
        <v>APROBADO</v>
      </c>
      <c r="O13" s="47"/>
      <c r="P13" s="47"/>
      <c r="Q13" s="47"/>
      <c r="R13" s="47"/>
      <c r="S13" s="47"/>
    </row>
    <row r="14" spans="1:19" x14ac:dyDescent="0.45">
      <c r="A14" s="29" t="s">
        <v>105</v>
      </c>
      <c r="B14" s="49">
        <f ca="1">CELL("contents",Laboratorios!M14)</f>
        <v>100</v>
      </c>
      <c r="C14" s="38">
        <f t="shared" ca="1" si="0"/>
        <v>25</v>
      </c>
      <c r="D14" s="49">
        <f ca="1">CELL("contents",Quices!G13)</f>
        <v>100</v>
      </c>
      <c r="E14" s="38">
        <f t="shared" ca="1" si="1"/>
        <v>10</v>
      </c>
      <c r="F14" s="49">
        <f ca="1">CELL("contents",Tareas!Q14)</f>
        <v>100</v>
      </c>
      <c r="G14" s="38">
        <f t="shared" ca="1" si="2"/>
        <v>10</v>
      </c>
      <c r="H14" s="49">
        <f ca="1">CELL("contents",Investigación!G13)</f>
        <v>100</v>
      </c>
      <c r="I14" s="38">
        <f t="shared" ca="1" si="3"/>
        <v>15</v>
      </c>
      <c r="J14" s="49">
        <f ca="1">CELL("contents",Proyecto!N13)</f>
        <v>99.0625</v>
      </c>
      <c r="K14" s="38">
        <f t="shared" ca="1" si="4"/>
        <v>39.625</v>
      </c>
      <c r="L14" s="50">
        <f t="shared" ca="1" si="5"/>
        <v>99.625</v>
      </c>
      <c r="M14" s="51">
        <f t="shared" ca="1" si="6"/>
        <v>100</v>
      </c>
      <c r="N14" s="51" t="str">
        <f t="shared" ca="1" si="7"/>
        <v>APROBADO</v>
      </c>
      <c r="O14" s="47"/>
      <c r="P14" s="47"/>
      <c r="Q14" s="47"/>
      <c r="R14" s="47"/>
      <c r="S14" s="47"/>
    </row>
    <row r="15" spans="1:19" x14ac:dyDescent="0.45">
      <c r="A15" s="29" t="s">
        <v>106</v>
      </c>
      <c r="B15" s="49">
        <f ca="1">CELL("contents",Laboratorios!M15)</f>
        <v>100</v>
      </c>
      <c r="C15" s="38">
        <f t="shared" ca="1" si="0"/>
        <v>25</v>
      </c>
      <c r="D15" s="49">
        <f ca="1">CELL("contents",Quices!G14)</f>
        <v>100</v>
      </c>
      <c r="E15" s="38">
        <f t="shared" ca="1" si="1"/>
        <v>10</v>
      </c>
      <c r="F15" s="49">
        <f ca="1">CELL("contents",Tareas!Q15)</f>
        <v>100</v>
      </c>
      <c r="G15" s="38">
        <f t="shared" ca="1" si="2"/>
        <v>10</v>
      </c>
      <c r="H15" s="49">
        <f ca="1">CELL("contents",Investigación!G14)</f>
        <v>98.888888888888886</v>
      </c>
      <c r="I15" s="38">
        <f t="shared" ca="1" si="3"/>
        <v>14.833333333333332</v>
      </c>
      <c r="J15" s="49">
        <f ca="1">CELL("contents",Proyecto!N14)</f>
        <v>99.375</v>
      </c>
      <c r="K15" s="38">
        <f t="shared" ca="1" si="4"/>
        <v>39.75</v>
      </c>
      <c r="L15" s="50">
        <f t="shared" ca="1" si="5"/>
        <v>99.583333333333329</v>
      </c>
      <c r="M15" s="51">
        <f t="shared" ca="1" si="6"/>
        <v>100</v>
      </c>
      <c r="N15" s="51" t="str">
        <f t="shared" ca="1" si="7"/>
        <v>APROBADO</v>
      </c>
      <c r="O15" s="47"/>
      <c r="P15" s="47"/>
      <c r="Q15" s="47"/>
      <c r="R15" s="47"/>
      <c r="S15" s="47"/>
    </row>
    <row r="16" spans="1:19" x14ac:dyDescent="0.45">
      <c r="A16" s="29" t="s">
        <v>107</v>
      </c>
      <c r="B16" s="49">
        <f ca="1">CELL("contents",Laboratorios!M16)</f>
        <v>100</v>
      </c>
      <c r="C16" s="38">
        <f t="shared" ca="1" si="0"/>
        <v>25</v>
      </c>
      <c r="D16" s="49">
        <f ca="1">CELL("contents",Quices!G15)</f>
        <v>100</v>
      </c>
      <c r="E16" s="38">
        <f t="shared" ca="1" si="1"/>
        <v>10</v>
      </c>
      <c r="F16" s="49">
        <f ca="1">CELL("contents",Tareas!Q16)</f>
        <v>100</v>
      </c>
      <c r="G16" s="38">
        <f t="shared" ca="1" si="2"/>
        <v>10</v>
      </c>
      <c r="H16" s="49">
        <f ca="1">CELL("contents",Investigación!G15)</f>
        <v>96.296296296296305</v>
      </c>
      <c r="I16" s="38">
        <f t="shared" ca="1" si="3"/>
        <v>14.444444444444445</v>
      </c>
      <c r="J16" s="49">
        <f ca="1">CELL("contents",Proyecto!N15)</f>
        <v>99.6875</v>
      </c>
      <c r="K16" s="38">
        <f t="shared" ca="1" si="4"/>
        <v>39.875</v>
      </c>
      <c r="L16" s="50">
        <f t="shared" ca="1" si="5"/>
        <v>99.319444444444443</v>
      </c>
      <c r="M16" s="51">
        <f t="shared" ca="1" si="6"/>
        <v>100</v>
      </c>
      <c r="N16" s="51" t="str">
        <f t="shared" ca="1" si="7"/>
        <v>APROBADO</v>
      </c>
      <c r="O16" s="47"/>
      <c r="P16" s="47"/>
      <c r="Q16" s="47"/>
      <c r="R16" s="47"/>
      <c r="S16" s="47"/>
    </row>
    <row r="17" spans="1:19" x14ac:dyDescent="0.45">
      <c r="A17" s="29" t="s">
        <v>109</v>
      </c>
      <c r="B17" s="49">
        <f ca="1">CELL("contents",Laboratorios!M17)</f>
        <v>100</v>
      </c>
      <c r="C17" s="38">
        <f t="shared" ca="1" si="0"/>
        <v>25</v>
      </c>
      <c r="D17" s="49">
        <f ca="1">CELL("contents",Quices!G16)</f>
        <v>100</v>
      </c>
      <c r="E17" s="38">
        <f t="shared" ca="1" si="1"/>
        <v>10</v>
      </c>
      <c r="F17" s="49">
        <f ca="1">CELL("contents",Tareas!Q17)</f>
        <v>100</v>
      </c>
      <c r="G17" s="38">
        <f t="shared" ca="1" si="2"/>
        <v>10</v>
      </c>
      <c r="H17" s="49">
        <f ca="1">CELL("contents",Investigación!G16)</f>
        <v>95.18518518518519</v>
      </c>
      <c r="I17" s="38">
        <f t="shared" ca="1" si="3"/>
        <v>14.277777777777779</v>
      </c>
      <c r="J17" s="49">
        <f ca="1">CELL("contents",Proyecto!N16)</f>
        <v>99.0625</v>
      </c>
      <c r="K17" s="38">
        <f t="shared" ca="1" si="4"/>
        <v>39.625</v>
      </c>
      <c r="L17" s="50">
        <f t="shared" ca="1" si="5"/>
        <v>98.902777777777771</v>
      </c>
      <c r="M17" s="51">
        <f t="shared" ca="1" si="6"/>
        <v>100</v>
      </c>
      <c r="N17" s="51" t="str">
        <f t="shared" ca="1" si="7"/>
        <v>APROBADO</v>
      </c>
      <c r="O17" s="47"/>
      <c r="P17" s="47"/>
      <c r="Q17" s="47"/>
      <c r="R17" s="47"/>
      <c r="S17" s="47"/>
    </row>
    <row r="18" spans="1:19" x14ac:dyDescent="0.45">
      <c r="A18" s="29" t="s">
        <v>110</v>
      </c>
      <c r="B18" s="49">
        <f ca="1">CELL("contents",Laboratorios!M18)</f>
        <v>100</v>
      </c>
      <c r="C18" s="38">
        <f t="shared" ca="1" si="0"/>
        <v>25</v>
      </c>
      <c r="D18" s="49">
        <f ca="1">CELL("contents",Quices!G17)</f>
        <v>100</v>
      </c>
      <c r="E18" s="38">
        <f t="shared" ca="1" si="1"/>
        <v>10</v>
      </c>
      <c r="F18" s="49">
        <f ca="1">CELL("contents",Tareas!Q18)</f>
        <v>100</v>
      </c>
      <c r="G18" s="38">
        <f t="shared" ca="1" si="2"/>
        <v>10</v>
      </c>
      <c r="H18" s="49">
        <f ca="1">CELL("contents",Investigación!G17)</f>
        <v>98.333333333333329</v>
      </c>
      <c r="I18" s="38">
        <f t="shared" ca="1" si="3"/>
        <v>14.749999999999998</v>
      </c>
      <c r="J18" s="49">
        <f ca="1">CELL("contents",Proyecto!N17)</f>
        <v>98.4375</v>
      </c>
      <c r="K18" s="38">
        <f t="shared" ca="1" si="4"/>
        <v>39.375</v>
      </c>
      <c r="L18" s="50">
        <f t="shared" ca="1" si="5"/>
        <v>99.125</v>
      </c>
      <c r="M18" s="51">
        <f t="shared" ca="1" si="6"/>
        <v>100</v>
      </c>
      <c r="N18" s="51" t="str">
        <f t="shared" ca="1" si="7"/>
        <v>APROBADO</v>
      </c>
      <c r="O18" s="47"/>
      <c r="P18" s="47"/>
      <c r="Q18" s="47"/>
      <c r="R18" s="47"/>
      <c r="S18" s="47"/>
    </row>
    <row r="19" spans="1:19" x14ac:dyDescent="0.45">
      <c r="A19" s="29" t="s">
        <v>111</v>
      </c>
      <c r="B19" s="49">
        <f ca="1">CELL("contents",Laboratorios!M19)</f>
        <v>100</v>
      </c>
      <c r="C19" s="38">
        <f t="shared" ca="1" si="0"/>
        <v>25</v>
      </c>
      <c r="D19" s="49">
        <f ca="1">CELL("contents",Quices!G18)</f>
        <v>100</v>
      </c>
      <c r="E19" s="38">
        <f t="shared" ca="1" si="1"/>
        <v>10</v>
      </c>
      <c r="F19" s="49">
        <f ca="1">CELL("contents",Tareas!Q19)</f>
        <v>100</v>
      </c>
      <c r="G19" s="38">
        <f t="shared" ca="1" si="2"/>
        <v>10</v>
      </c>
      <c r="H19" s="49">
        <f ca="1">CELL("contents",Investigación!G18)</f>
        <v>97.222222222222229</v>
      </c>
      <c r="I19" s="38">
        <f t="shared" ca="1" si="3"/>
        <v>14.583333333333334</v>
      </c>
      <c r="J19" s="49">
        <f ca="1">CELL("contents",Proyecto!N18)</f>
        <v>99.0625</v>
      </c>
      <c r="K19" s="38">
        <f t="shared" ca="1" si="4"/>
        <v>39.625</v>
      </c>
      <c r="L19" s="50">
        <f t="shared" ca="1" si="5"/>
        <v>99.208333333333343</v>
      </c>
      <c r="M19" s="51">
        <f t="shared" ca="1" si="6"/>
        <v>100</v>
      </c>
      <c r="N19" s="51" t="str">
        <f t="shared" ca="1" si="7"/>
        <v>APROBADO</v>
      </c>
      <c r="O19" s="47"/>
      <c r="P19" s="47"/>
      <c r="Q19" s="47"/>
      <c r="R19" s="47"/>
      <c r="S19" s="47"/>
    </row>
    <row r="20" spans="1:19" x14ac:dyDescent="0.45">
      <c r="A20" s="29" t="s">
        <v>113</v>
      </c>
      <c r="B20" s="49">
        <f ca="1">CELL("contents",Laboratorios!M20)</f>
        <v>100</v>
      </c>
      <c r="C20" s="38">
        <f t="shared" ca="1" si="0"/>
        <v>25</v>
      </c>
      <c r="D20" s="49">
        <f ca="1">CELL("contents",Quices!G19)</f>
        <v>90</v>
      </c>
      <c r="E20" s="38">
        <f t="shared" ca="1" si="1"/>
        <v>9</v>
      </c>
      <c r="F20" s="49">
        <f ca="1">CELL("contents",Tareas!Q20)</f>
        <v>95.833333333333343</v>
      </c>
      <c r="G20" s="38">
        <f t="shared" ca="1" si="2"/>
        <v>9.5833333333333339</v>
      </c>
      <c r="H20" s="49">
        <f ca="1">CELL("contents",Investigación!G19)</f>
        <v>100</v>
      </c>
      <c r="I20" s="38">
        <f t="shared" ca="1" si="3"/>
        <v>15</v>
      </c>
      <c r="J20" s="49">
        <f ca="1">CELL("contents",Proyecto!N19)</f>
        <v>94.84375</v>
      </c>
      <c r="K20" s="38">
        <f t="shared" ca="1" si="4"/>
        <v>37.9375</v>
      </c>
      <c r="L20" s="50">
        <f t="shared" ca="1" si="5"/>
        <v>96.520833333333343</v>
      </c>
      <c r="M20" s="51">
        <f t="shared" ca="1" si="6"/>
        <v>95</v>
      </c>
      <c r="N20" s="51" t="str">
        <f t="shared" ca="1" si="7"/>
        <v>APROBADO</v>
      </c>
      <c r="O20" s="47"/>
      <c r="P20" s="47"/>
      <c r="Q20" s="47"/>
      <c r="R20" s="47"/>
      <c r="S20" s="47"/>
    </row>
    <row r="21" spans="1:19" x14ac:dyDescent="0.45">
      <c r="A21" s="29" t="s">
        <v>114</v>
      </c>
      <c r="B21" s="49">
        <f ca="1">CELL("contents",Laboratorios!M21)</f>
        <v>100</v>
      </c>
      <c r="C21" s="38">
        <f t="shared" ca="1" si="0"/>
        <v>25</v>
      </c>
      <c r="D21" s="49">
        <f ca="1">CELL("contents",Quices!G20)</f>
        <v>100</v>
      </c>
      <c r="E21" s="38">
        <f t="shared" ca="1" si="1"/>
        <v>10</v>
      </c>
      <c r="F21" s="49">
        <f ca="1">CELL("contents",Tareas!Q21)</f>
        <v>100</v>
      </c>
      <c r="G21" s="38">
        <f t="shared" ca="1" si="2"/>
        <v>10</v>
      </c>
      <c r="H21" s="49">
        <f ca="1">CELL("contents",Investigación!G20)</f>
        <v>100</v>
      </c>
      <c r="I21" s="38">
        <f t="shared" ca="1" si="3"/>
        <v>15</v>
      </c>
      <c r="J21" s="49">
        <f ca="1">CELL("contents",Proyecto!N20)</f>
        <v>99.0625</v>
      </c>
      <c r="K21" s="38">
        <f t="shared" ca="1" si="4"/>
        <v>39.625</v>
      </c>
      <c r="L21" s="50">
        <f t="shared" ca="1" si="5"/>
        <v>99.625</v>
      </c>
      <c r="M21" s="51">
        <f t="shared" ca="1" si="6"/>
        <v>100</v>
      </c>
      <c r="N21" s="51" t="str">
        <f t="shared" ca="1" si="7"/>
        <v>APROBADO</v>
      </c>
      <c r="O21" s="47"/>
      <c r="P21" s="47"/>
      <c r="Q21" s="47"/>
      <c r="R21" s="47"/>
      <c r="S21" s="47"/>
    </row>
    <row r="22" spans="1:19" x14ac:dyDescent="0.45">
      <c r="A22" s="29" t="s">
        <v>116</v>
      </c>
      <c r="B22" s="49">
        <f ca="1">CELL("contents",Laboratorios!M22)</f>
        <v>100</v>
      </c>
      <c r="C22" s="38">
        <f t="shared" ca="1" si="0"/>
        <v>25</v>
      </c>
      <c r="D22" s="49">
        <f ca="1">CELL("contents",Quices!G21)</f>
        <v>100</v>
      </c>
      <c r="E22" s="38">
        <f t="shared" ca="1" si="1"/>
        <v>10</v>
      </c>
      <c r="F22" s="49">
        <f ca="1">CELL("contents",Tareas!Q22)</f>
        <v>99.875</v>
      </c>
      <c r="G22" s="38">
        <f t="shared" ca="1" si="2"/>
        <v>9.9875000000000007</v>
      </c>
      <c r="H22" s="49">
        <f ca="1">CELL("contents",Investigación!G21)</f>
        <v>98.888888888888886</v>
      </c>
      <c r="I22" s="38">
        <f t="shared" ca="1" si="3"/>
        <v>14.833333333333332</v>
      </c>
      <c r="J22" s="49">
        <f ca="1">CELL("contents",Proyecto!N21)</f>
        <v>99.375</v>
      </c>
      <c r="K22" s="38">
        <f t="shared" ca="1" si="4"/>
        <v>39.75</v>
      </c>
      <c r="L22" s="50">
        <f t="shared" ca="1" si="5"/>
        <v>99.570833333333326</v>
      </c>
      <c r="M22" s="51">
        <f t="shared" ca="1" si="6"/>
        <v>100</v>
      </c>
      <c r="N22" s="51" t="str">
        <f t="shared" ca="1" si="7"/>
        <v>APROBADO</v>
      </c>
      <c r="O22" s="47"/>
      <c r="P22" s="47"/>
      <c r="Q22" s="47"/>
      <c r="R22" s="47"/>
      <c r="S22" s="47"/>
    </row>
    <row r="23" spans="1:19" x14ac:dyDescent="0.45">
      <c r="A23" s="29" t="s">
        <v>118</v>
      </c>
      <c r="B23" s="49">
        <f ca="1">CELL("contents",Laboratorios!M23)</f>
        <v>100</v>
      </c>
      <c r="C23" s="38">
        <f t="shared" ca="1" si="0"/>
        <v>25</v>
      </c>
      <c r="D23" s="49">
        <f ca="1">CELL("contents",Quices!G22)</f>
        <v>100</v>
      </c>
      <c r="E23" s="38">
        <f t="shared" ca="1" si="1"/>
        <v>10</v>
      </c>
      <c r="F23" s="49">
        <f ca="1">CELL("contents",Tareas!Q23)</f>
        <v>100</v>
      </c>
      <c r="G23" s="38">
        <f t="shared" ca="1" si="2"/>
        <v>10</v>
      </c>
      <c r="H23" s="49">
        <f ca="1">CELL("contents",Investigación!G22)</f>
        <v>100</v>
      </c>
      <c r="I23" s="38">
        <f t="shared" ca="1" si="3"/>
        <v>15</v>
      </c>
      <c r="J23" s="49">
        <f ca="1">CELL("contents",Proyecto!N22)</f>
        <v>99.375</v>
      </c>
      <c r="K23" s="38">
        <f t="shared" ca="1" si="4"/>
        <v>39.75</v>
      </c>
      <c r="L23" s="50">
        <f t="shared" ca="1" si="5"/>
        <v>99.75</v>
      </c>
      <c r="M23" s="51">
        <f t="shared" ca="1" si="6"/>
        <v>100</v>
      </c>
      <c r="N23" s="51" t="str">
        <f t="shared" ca="1" si="7"/>
        <v>APROBADO</v>
      </c>
      <c r="O23" s="47"/>
      <c r="P23" s="47"/>
      <c r="Q23" s="47"/>
      <c r="R23" s="47"/>
      <c r="S23" s="47"/>
    </row>
    <row r="24" spans="1:19" x14ac:dyDescent="0.45">
      <c r="A24" s="29" t="s">
        <v>119</v>
      </c>
      <c r="B24" s="49">
        <f ca="1">CELL("contents",Laboratorios!M24)</f>
        <v>100</v>
      </c>
      <c r="C24" s="38">
        <f t="shared" ca="1" si="0"/>
        <v>25</v>
      </c>
      <c r="D24" s="49">
        <f ca="1">CELL("contents",Quices!G23)</f>
        <v>100</v>
      </c>
      <c r="E24" s="38">
        <f t="shared" ca="1" si="1"/>
        <v>10</v>
      </c>
      <c r="F24" s="49">
        <f ca="1">CELL("contents",Tareas!Q24)</f>
        <v>100</v>
      </c>
      <c r="G24" s="38">
        <f t="shared" ca="1" si="2"/>
        <v>10</v>
      </c>
      <c r="H24" s="49">
        <f ca="1">CELL("contents",Investigación!G23)</f>
        <v>96.666666666666657</v>
      </c>
      <c r="I24" s="38">
        <f t="shared" ca="1" si="3"/>
        <v>14.499999999999998</v>
      </c>
      <c r="J24" s="49">
        <f ca="1">CELL("contents",Proyecto!N23)</f>
        <v>99.375</v>
      </c>
      <c r="K24" s="38">
        <f t="shared" ca="1" si="4"/>
        <v>39.75</v>
      </c>
      <c r="L24" s="50">
        <f t="shared" ca="1" si="5"/>
        <v>99.25</v>
      </c>
      <c r="M24" s="51">
        <f t="shared" ca="1" si="6"/>
        <v>100</v>
      </c>
      <c r="N24" s="51" t="str">
        <f t="shared" ca="1" si="7"/>
        <v>APROBADO</v>
      </c>
      <c r="O24" s="47"/>
      <c r="P24" s="47"/>
      <c r="Q24" s="47"/>
      <c r="R24" s="47"/>
      <c r="S24" s="47"/>
    </row>
    <row r="25" spans="1:19" x14ac:dyDescent="0.45">
      <c r="A25" s="29" t="s">
        <v>120</v>
      </c>
      <c r="B25" s="49">
        <f ca="1">CELL("contents",Laboratorios!M25)</f>
        <v>100</v>
      </c>
      <c r="C25" s="38">
        <f t="shared" ca="1" si="0"/>
        <v>25</v>
      </c>
      <c r="D25" s="49">
        <f ca="1">CELL("contents",Quices!G24)</f>
        <v>100</v>
      </c>
      <c r="E25" s="38">
        <f t="shared" ca="1" si="1"/>
        <v>10</v>
      </c>
      <c r="F25" s="49">
        <f ca="1">CELL("contents",Tareas!Q25)</f>
        <v>100</v>
      </c>
      <c r="G25" s="38">
        <f t="shared" ca="1" si="2"/>
        <v>10</v>
      </c>
      <c r="H25" s="49">
        <f ca="1">CELL("contents",Investigación!G24)</f>
        <v>100</v>
      </c>
      <c r="I25" s="38">
        <f t="shared" ca="1" si="3"/>
        <v>15</v>
      </c>
      <c r="J25" s="49">
        <f ca="1">CELL("contents",Proyecto!N24)</f>
        <v>99.0625</v>
      </c>
      <c r="K25" s="38">
        <f t="shared" ca="1" si="4"/>
        <v>39.625</v>
      </c>
      <c r="L25" s="50">
        <f t="shared" ca="1" si="5"/>
        <v>99.625</v>
      </c>
      <c r="M25" s="51">
        <f t="shared" ca="1" si="6"/>
        <v>100</v>
      </c>
      <c r="N25" s="51" t="str">
        <f t="shared" ca="1" si="7"/>
        <v>APROBADO</v>
      </c>
      <c r="O25" s="47"/>
      <c r="P25" s="47"/>
      <c r="Q25" s="47"/>
      <c r="R25" s="47"/>
      <c r="S25" s="47"/>
    </row>
    <row r="26" spans="1:19" x14ac:dyDescent="0.45">
      <c r="A26" s="29" t="s">
        <v>151</v>
      </c>
      <c r="B26" s="49">
        <f ca="1">CELL("contents",Laboratorios!M26)</f>
        <v>100</v>
      </c>
      <c r="C26" s="38">
        <f t="shared" ref="C26" ca="1" si="8">B26*0.25</f>
        <v>25</v>
      </c>
      <c r="D26" s="49">
        <f ca="1">CELL("contents",Quices!G25)</f>
        <v>100</v>
      </c>
      <c r="E26" s="38">
        <f t="shared" ref="E26" ca="1" si="9">D26*0.1</f>
        <v>10</v>
      </c>
      <c r="F26" s="49">
        <f ca="1">CELL("contents",Tareas!Q26)</f>
        <v>100</v>
      </c>
      <c r="G26" s="38">
        <f t="shared" ref="G26" ca="1" si="10">F26*0.1</f>
        <v>10</v>
      </c>
      <c r="H26" s="49">
        <f ca="1">CELL("contents",Investigación!G25)</f>
        <v>99.916666666666671</v>
      </c>
      <c r="I26" s="38">
        <f t="shared" ref="I26" ca="1" si="11">H26*0.15</f>
        <v>14.987500000000001</v>
      </c>
      <c r="J26" s="49">
        <f ca="1">CELL("contents",Proyecto!N25)</f>
        <v>99.3125</v>
      </c>
      <c r="K26" s="38">
        <f t="shared" ref="K26" ca="1" si="12">J26*0.4</f>
        <v>39.725000000000001</v>
      </c>
      <c r="L26" s="50">
        <f t="shared" ref="L26" ca="1" si="13">SUM(C26,E26,G26,I26,K26)</f>
        <v>99.712500000000006</v>
      </c>
      <c r="M26" s="51">
        <f t="shared" ref="M26" ca="1" si="14">IF(((L26*0.1)-INT(L26*0.1))&gt;=0.25,IF(((L26*0.1)-INT(L26*0.1))&lt;=0.5,CEILING(L26,5),IF(((L26*0.1)-INT(L26*0.1))&gt;=0.75,CEILING(L26,5),FLOOR(L26,5))),FLOOR(L26,5))</f>
        <v>100</v>
      </c>
      <c r="N26" s="51" t="str">
        <f t="shared" ref="N26" ca="1" si="15">IF(M26&gt;=67.5,"APROBADO",IF(M26&gt;=57.5,"AMPLIACION","REPROBADO"))</f>
        <v>APROBADO</v>
      </c>
      <c r="O26" s="47"/>
      <c r="P26" s="47"/>
      <c r="Q26" s="47"/>
      <c r="R26" s="47"/>
      <c r="S26" s="47"/>
    </row>
  </sheetData>
  <mergeCells count="6">
    <mergeCell ref="A6:N6"/>
    <mergeCell ref="A1:N1"/>
    <mergeCell ref="A2:N2"/>
    <mergeCell ref="A3:N3"/>
    <mergeCell ref="A4:N4"/>
    <mergeCell ref="A5:N5"/>
  </mergeCells>
  <printOptions horizontalCentered="1"/>
  <pageMargins left="0.23622047244094491" right="0.19685039370078741" top="0.19685039370078741" bottom="0.19685039370078741" header="0.11811023622047245" footer="0.11811023622047245"/>
  <pageSetup paperSize="34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6"/>
  <sheetViews>
    <sheetView workbookViewId="0">
      <pane ySplit="5" topLeftCell="A6" activePane="bottomLeft" state="frozen"/>
      <selection pane="bottomLeft" activeCell="A2" sqref="A2:D2"/>
    </sheetView>
  </sheetViews>
  <sheetFormatPr baseColWidth="10" defaultColWidth="11.3984375" defaultRowHeight="12.75" x14ac:dyDescent="0.35"/>
  <cols>
    <col min="1" max="1" width="8.73046875" style="1" customWidth="1"/>
    <col min="2" max="2" width="16.73046875" style="1" customWidth="1"/>
    <col min="3" max="3" width="50.1328125" style="1" customWidth="1"/>
    <col min="4" max="4" width="30.73046875" style="1" customWidth="1"/>
    <col min="5" max="16384" width="11.3984375" style="1"/>
  </cols>
  <sheetData>
    <row r="1" spans="1:4" ht="15" x14ac:dyDescent="0.4">
      <c r="A1" s="74" t="s">
        <v>95</v>
      </c>
      <c r="B1" s="74"/>
      <c r="C1" s="74"/>
      <c r="D1" s="74"/>
    </row>
    <row r="2" spans="1:4" ht="15" x14ac:dyDescent="0.4">
      <c r="A2" s="74" t="s">
        <v>0</v>
      </c>
      <c r="B2" s="74"/>
      <c r="C2" s="74"/>
      <c r="D2" s="74"/>
    </row>
    <row r="3" spans="1:4" ht="15" x14ac:dyDescent="0.4">
      <c r="A3" s="74" t="s">
        <v>2</v>
      </c>
      <c r="B3" s="74"/>
      <c r="C3" s="74"/>
      <c r="D3" s="74"/>
    </row>
    <row r="4" spans="1:4" ht="15" x14ac:dyDescent="0.4">
      <c r="A4" s="64" t="s">
        <v>91</v>
      </c>
      <c r="B4" s="64"/>
      <c r="C4" s="64"/>
      <c r="D4" s="64"/>
    </row>
    <row r="5" spans="1:4" ht="15" x14ac:dyDescent="0.4">
      <c r="A5" s="74"/>
      <c r="B5" s="74"/>
      <c r="C5" s="74"/>
      <c r="D5" s="74"/>
    </row>
    <row r="6" spans="1:4" x14ac:dyDescent="0.35">
      <c r="A6" s="5" t="s">
        <v>85</v>
      </c>
      <c r="B6" s="5" t="s">
        <v>86</v>
      </c>
      <c r="C6" s="5" t="s">
        <v>92</v>
      </c>
      <c r="D6" s="24" t="s">
        <v>93</v>
      </c>
    </row>
    <row r="7" spans="1:4" ht="13.15" x14ac:dyDescent="0.4">
      <c r="A7" s="75">
        <v>1</v>
      </c>
      <c r="B7" s="78">
        <v>44015</v>
      </c>
      <c r="C7" s="81" t="s">
        <v>142</v>
      </c>
      <c r="D7" s="31" t="s">
        <v>143</v>
      </c>
    </row>
    <row r="8" spans="1:4" ht="13.15" x14ac:dyDescent="0.4">
      <c r="A8" s="76"/>
      <c r="B8" s="79"/>
      <c r="C8" s="82"/>
      <c r="D8" s="31" t="s">
        <v>144</v>
      </c>
    </row>
    <row r="9" spans="1:4" ht="13.15" x14ac:dyDescent="0.4">
      <c r="A9" s="76"/>
      <c r="B9" s="79"/>
      <c r="C9" s="82"/>
      <c r="D9" s="31" t="s">
        <v>145</v>
      </c>
    </row>
    <row r="10" spans="1:4" ht="13.15" x14ac:dyDescent="0.4">
      <c r="A10" s="77"/>
      <c r="B10" s="80"/>
      <c r="C10" s="83"/>
      <c r="D10" s="31" t="s">
        <v>146</v>
      </c>
    </row>
    <row r="11" spans="1:4" ht="13.15" x14ac:dyDescent="0.4">
      <c r="A11" s="75">
        <v>2</v>
      </c>
      <c r="B11" s="78">
        <v>44015</v>
      </c>
      <c r="C11" s="81" t="s">
        <v>140</v>
      </c>
      <c r="D11" s="31" t="s">
        <v>108</v>
      </c>
    </row>
    <row r="12" spans="1:4" ht="13.15" x14ac:dyDescent="0.4">
      <c r="A12" s="76"/>
      <c r="B12" s="79"/>
      <c r="C12" s="82"/>
      <c r="D12" s="31" t="s">
        <v>141</v>
      </c>
    </row>
    <row r="13" spans="1:4" ht="13.15" x14ac:dyDescent="0.4">
      <c r="A13" s="76"/>
      <c r="B13" s="79"/>
      <c r="C13" s="82"/>
      <c r="D13" s="31" t="s">
        <v>112</v>
      </c>
    </row>
    <row r="14" spans="1:4" ht="13.15" x14ac:dyDescent="0.4">
      <c r="A14" s="77"/>
      <c r="B14" s="80"/>
      <c r="C14" s="83"/>
      <c r="D14" s="31" t="s">
        <v>121</v>
      </c>
    </row>
    <row r="15" spans="1:4" ht="13.15" x14ac:dyDescent="0.4">
      <c r="A15" s="75">
        <v>3</v>
      </c>
      <c r="B15" s="78">
        <v>44015</v>
      </c>
      <c r="C15" s="81" t="s">
        <v>137</v>
      </c>
      <c r="D15" s="31" t="s">
        <v>138</v>
      </c>
    </row>
    <row r="16" spans="1:4" ht="13.15" x14ac:dyDescent="0.4">
      <c r="A16" s="76"/>
      <c r="B16" s="79"/>
      <c r="C16" s="82"/>
      <c r="D16" s="31" t="s">
        <v>104</v>
      </c>
    </row>
    <row r="17" spans="1:4" ht="13.15" x14ac:dyDescent="0.4">
      <c r="A17" s="76"/>
      <c r="B17" s="79"/>
      <c r="C17" s="82"/>
      <c r="D17" s="31" t="s">
        <v>139</v>
      </c>
    </row>
    <row r="18" spans="1:4" ht="13.15" x14ac:dyDescent="0.4">
      <c r="A18" s="77"/>
      <c r="B18" s="80"/>
      <c r="C18" s="83"/>
      <c r="D18" s="31" t="s">
        <v>117</v>
      </c>
    </row>
    <row r="19" spans="1:4" ht="13.15" x14ac:dyDescent="0.4">
      <c r="A19" s="75">
        <v>4</v>
      </c>
      <c r="B19" s="78">
        <v>44015</v>
      </c>
      <c r="C19" s="81" t="s">
        <v>136</v>
      </c>
      <c r="D19" s="31" t="s">
        <v>98</v>
      </c>
    </row>
    <row r="20" spans="1:4" ht="13.15" x14ac:dyDescent="0.4">
      <c r="A20" s="76"/>
      <c r="B20" s="79"/>
      <c r="C20" s="82"/>
      <c r="D20" s="31" t="s">
        <v>134</v>
      </c>
    </row>
    <row r="21" spans="1:4" ht="13.15" x14ac:dyDescent="0.4">
      <c r="A21" s="76"/>
      <c r="B21" s="79"/>
      <c r="C21" s="82"/>
      <c r="D21" s="31" t="s">
        <v>135</v>
      </c>
    </row>
    <row r="22" spans="1:4" ht="13.15" x14ac:dyDescent="0.4">
      <c r="A22" s="77"/>
      <c r="B22" s="80"/>
      <c r="C22" s="83"/>
      <c r="D22" s="31" t="s">
        <v>115</v>
      </c>
    </row>
    <row r="23" spans="1:4" ht="13.15" x14ac:dyDescent="0.4">
      <c r="A23" s="75">
        <v>5</v>
      </c>
      <c r="B23" s="78">
        <v>44015</v>
      </c>
      <c r="C23" s="81" t="s">
        <v>126</v>
      </c>
      <c r="D23" s="31" t="s">
        <v>124</v>
      </c>
    </row>
    <row r="24" spans="1:4" ht="13.15" x14ac:dyDescent="0.4">
      <c r="A24" s="76"/>
      <c r="B24" s="79"/>
      <c r="C24" s="82"/>
      <c r="D24" s="31" t="s">
        <v>125</v>
      </c>
    </row>
    <row r="25" spans="1:4" ht="13.15" x14ac:dyDescent="0.4">
      <c r="A25" s="76"/>
      <c r="B25" s="79"/>
      <c r="C25" s="82"/>
      <c r="D25" s="31" t="s">
        <v>123</v>
      </c>
    </row>
    <row r="26" spans="1:4" ht="13.15" x14ac:dyDescent="0.35">
      <c r="A26" s="77"/>
      <c r="B26" s="80"/>
      <c r="C26" s="83"/>
      <c r="D26" s="55"/>
    </row>
  </sheetData>
  <sheetProtection selectLockedCells="1" selectUnlockedCells="1"/>
  <mergeCells count="20">
    <mergeCell ref="A19:A22"/>
    <mergeCell ref="B19:B22"/>
    <mergeCell ref="C19:C22"/>
    <mergeCell ref="A23:A26"/>
    <mergeCell ref="B23:B26"/>
    <mergeCell ref="C23:C26"/>
    <mergeCell ref="A11:A14"/>
    <mergeCell ref="B11:B14"/>
    <mergeCell ref="C11:C14"/>
    <mergeCell ref="A15:A18"/>
    <mergeCell ref="B15:B18"/>
    <mergeCell ref="C15:C18"/>
    <mergeCell ref="A7:A10"/>
    <mergeCell ref="B7:B10"/>
    <mergeCell ref="C7:C10"/>
    <mergeCell ref="A1:D1"/>
    <mergeCell ref="A2:D2"/>
    <mergeCell ref="A3:D3"/>
    <mergeCell ref="A4:D4"/>
    <mergeCell ref="A5:D5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workbookViewId="0">
      <selection activeCell="J29" sqref="J29"/>
    </sheetView>
  </sheetViews>
  <sheetFormatPr baseColWidth="10" defaultColWidth="9.1328125" defaultRowHeight="14.25" x14ac:dyDescent="0.45"/>
  <cols>
    <col min="13" max="13" width="12.59765625" bestFit="1" customWidth="1"/>
  </cols>
  <sheetData>
    <row r="1" spans="1:14" ht="15.4" x14ac:dyDescent="0.45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ht="15.4" x14ac:dyDescent="0.4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4" ht="15.4" x14ac:dyDescent="0.4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4" ht="15.4" x14ac:dyDescent="0.45">
      <c r="A4" s="58" t="s">
        <v>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4" x14ac:dyDescent="0.4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x14ac:dyDescent="0.45">
      <c r="A6" s="46"/>
      <c r="B6" s="60" t="s">
        <v>18</v>
      </c>
      <c r="C6" s="61"/>
      <c r="D6" s="60" t="s">
        <v>19</v>
      </c>
      <c r="E6" s="61"/>
      <c r="F6" s="60" t="s">
        <v>20</v>
      </c>
      <c r="G6" s="61"/>
      <c r="H6" s="60" t="s">
        <v>21</v>
      </c>
      <c r="I6" s="61"/>
      <c r="J6" s="60" t="s">
        <v>22</v>
      </c>
      <c r="K6" s="61"/>
      <c r="L6" s="53" t="s">
        <v>23</v>
      </c>
      <c r="M6" s="39"/>
      <c r="N6" s="44"/>
    </row>
    <row r="7" spans="1:14" x14ac:dyDescent="0.45">
      <c r="A7" s="28" t="s">
        <v>4</v>
      </c>
      <c r="B7" s="41" t="s">
        <v>24</v>
      </c>
      <c r="C7" s="42" t="s">
        <v>1</v>
      </c>
      <c r="D7" s="41" t="s">
        <v>24</v>
      </c>
      <c r="E7" s="42" t="s">
        <v>1</v>
      </c>
      <c r="F7" s="41" t="s">
        <v>24</v>
      </c>
      <c r="G7" s="42" t="s">
        <v>1</v>
      </c>
      <c r="H7" s="41" t="s">
        <v>24</v>
      </c>
      <c r="I7" s="42" t="s">
        <v>1</v>
      </c>
      <c r="J7" s="41" t="s">
        <v>24</v>
      </c>
      <c r="K7" s="42" t="s">
        <v>1</v>
      </c>
      <c r="L7" s="41" t="s">
        <v>25</v>
      </c>
      <c r="M7" s="30" t="s">
        <v>26</v>
      </c>
      <c r="N7" s="44"/>
    </row>
    <row r="8" spans="1:14" x14ac:dyDescent="0.45">
      <c r="A8" s="29" t="s">
        <v>97</v>
      </c>
      <c r="B8" s="40">
        <v>100</v>
      </c>
      <c r="C8" s="43">
        <f ca="1">CELL("contents",AsistLaboratorios!D8)</f>
        <v>100</v>
      </c>
      <c r="D8" s="40">
        <v>100</v>
      </c>
      <c r="E8" s="43">
        <f ca="1">CELL("contents",AsistLaboratorios!G8)</f>
        <v>100</v>
      </c>
      <c r="F8" s="40">
        <v>100</v>
      </c>
      <c r="G8" s="43">
        <f ca="1">CELL("contents",AsistLaboratorios!J8)</f>
        <v>100</v>
      </c>
      <c r="H8" s="40">
        <v>100</v>
      </c>
      <c r="I8" s="43">
        <f ca="1">CELL("contents",AsistLaboratorios!M8)</f>
        <v>100</v>
      </c>
      <c r="J8" s="40">
        <v>100</v>
      </c>
      <c r="K8" s="43">
        <f ca="1">CELL("contents",AsistLaboratorios!P8)</f>
        <v>100</v>
      </c>
      <c r="L8" s="43">
        <f ca="1">CELL("contents",AsistLaboratorios!V8)</f>
        <v>100</v>
      </c>
      <c r="M8" s="38">
        <f ca="1">AVERAGE(B8:L8)</f>
        <v>100</v>
      </c>
      <c r="N8" s="8">
        <v>4</v>
      </c>
    </row>
    <row r="9" spans="1:14" x14ac:dyDescent="0.45">
      <c r="A9" s="29" t="s">
        <v>99</v>
      </c>
      <c r="B9" s="40">
        <v>100</v>
      </c>
      <c r="C9" s="43">
        <f ca="1">CELL("contents",AsistLaboratorios!D9)</f>
        <v>100</v>
      </c>
      <c r="D9" s="40">
        <v>100</v>
      </c>
      <c r="E9" s="43">
        <f ca="1">CELL("contents",AsistLaboratorios!G9)</f>
        <v>100</v>
      </c>
      <c r="F9" s="40">
        <v>100</v>
      </c>
      <c r="G9" s="43">
        <f ca="1">CELL("contents",AsistLaboratorios!J9)</f>
        <v>100</v>
      </c>
      <c r="H9" s="40">
        <v>100</v>
      </c>
      <c r="I9" s="43">
        <f ca="1">CELL("contents",AsistLaboratorios!M9)</f>
        <v>100</v>
      </c>
      <c r="J9" s="40">
        <v>100</v>
      </c>
      <c r="K9" s="43">
        <f ca="1">CELL("contents",AsistLaboratorios!P9)</f>
        <v>100</v>
      </c>
      <c r="L9" s="43">
        <f ca="1">CELL("contents",AsistLaboratorios!V9)</f>
        <v>100</v>
      </c>
      <c r="M9" s="38">
        <f t="shared" ref="M9:M25" ca="1" si="0">AVERAGE(B9:L9)</f>
        <v>100</v>
      </c>
      <c r="N9" s="8">
        <v>1</v>
      </c>
    </row>
    <row r="10" spans="1:14" x14ac:dyDescent="0.45">
      <c r="A10" s="29" t="s">
        <v>100</v>
      </c>
      <c r="B10" s="40">
        <v>100</v>
      </c>
      <c r="C10" s="43">
        <f ca="1">CELL("contents",AsistLaboratorios!D10)</f>
        <v>100</v>
      </c>
      <c r="D10" s="40">
        <v>100</v>
      </c>
      <c r="E10" s="43">
        <f ca="1">CELL("contents",AsistLaboratorios!G10)</f>
        <v>100</v>
      </c>
      <c r="F10" s="40">
        <v>100</v>
      </c>
      <c r="G10" s="43">
        <f ca="1">CELL("contents",AsistLaboratorios!J10)</f>
        <v>100</v>
      </c>
      <c r="H10" s="40">
        <v>100</v>
      </c>
      <c r="I10" s="43">
        <f ca="1">CELL("contents",AsistLaboratorios!M10)</f>
        <v>100</v>
      </c>
      <c r="J10" s="40">
        <v>100</v>
      </c>
      <c r="K10" s="43">
        <f ca="1">CELL("contents",AsistLaboratorios!P10)</f>
        <v>100</v>
      </c>
      <c r="L10" s="43">
        <f ca="1">CELL("contents",AsistLaboratorios!V10)</f>
        <v>100</v>
      </c>
      <c r="M10" s="38">
        <f t="shared" ca="1" si="0"/>
        <v>100</v>
      </c>
      <c r="N10" s="8">
        <v>3</v>
      </c>
    </row>
    <row r="11" spans="1:14" x14ac:dyDescent="0.45">
      <c r="A11" s="29" t="s">
        <v>101</v>
      </c>
      <c r="B11" s="40">
        <v>100</v>
      </c>
      <c r="C11" s="43">
        <f ca="1">CELL("contents",AsistLaboratorios!D11)</f>
        <v>100</v>
      </c>
      <c r="D11" s="40">
        <v>100</v>
      </c>
      <c r="E11" s="43">
        <f ca="1">CELL("contents",AsistLaboratorios!G11)</f>
        <v>100</v>
      </c>
      <c r="F11" s="40">
        <v>100</v>
      </c>
      <c r="G11" s="43">
        <f ca="1">CELL("contents",AsistLaboratorios!J11)</f>
        <v>100</v>
      </c>
      <c r="H11" s="40">
        <v>100</v>
      </c>
      <c r="I11" s="43">
        <f ca="1">CELL("contents",AsistLaboratorios!M11)</f>
        <v>100</v>
      </c>
      <c r="J11" s="40">
        <v>100</v>
      </c>
      <c r="K11" s="43">
        <f ca="1">CELL("contents",AsistLaboratorios!P11)</f>
        <v>100</v>
      </c>
      <c r="L11" s="43">
        <f ca="1">CELL("contents",AsistLaboratorios!V11)</f>
        <v>100</v>
      </c>
      <c r="M11" s="38">
        <f t="shared" ca="1" si="0"/>
        <v>100</v>
      </c>
      <c r="N11" s="8">
        <v>5</v>
      </c>
    </row>
    <row r="12" spans="1:14" x14ac:dyDescent="0.45">
      <c r="A12" s="29" t="s">
        <v>102</v>
      </c>
      <c r="B12" s="40">
        <v>100</v>
      </c>
      <c r="C12" s="43">
        <f ca="1">CELL("contents",AsistLaboratorios!D12)</f>
        <v>100</v>
      </c>
      <c r="D12" s="40">
        <v>100</v>
      </c>
      <c r="E12" s="43">
        <f ca="1">CELL("contents",AsistLaboratorios!G12)</f>
        <v>100</v>
      </c>
      <c r="F12" s="40">
        <v>100</v>
      </c>
      <c r="G12" s="43">
        <f ca="1">CELL("contents",AsistLaboratorios!J12)</f>
        <v>100</v>
      </c>
      <c r="H12" s="40">
        <v>100</v>
      </c>
      <c r="I12" s="43">
        <f ca="1">CELL("contents",AsistLaboratorios!M12)</f>
        <v>100</v>
      </c>
      <c r="J12" s="40">
        <v>100</v>
      </c>
      <c r="K12" s="43">
        <f ca="1">CELL("contents",AsistLaboratorios!P12)</f>
        <v>100</v>
      </c>
      <c r="L12" s="43">
        <f ca="1">CELL("contents",AsistLaboratorios!V12)</f>
        <v>100</v>
      </c>
      <c r="M12" s="38">
        <f t="shared" ca="1" si="0"/>
        <v>100</v>
      </c>
      <c r="N12" s="9">
        <v>5</v>
      </c>
    </row>
    <row r="13" spans="1:14" x14ac:dyDescent="0.45">
      <c r="A13" s="29" t="s">
        <v>103</v>
      </c>
      <c r="B13" s="40">
        <v>100</v>
      </c>
      <c r="C13" s="43">
        <f ca="1">CELL("contents",AsistLaboratorios!D13)</f>
        <v>100</v>
      </c>
      <c r="D13" s="40">
        <v>100</v>
      </c>
      <c r="E13" s="43">
        <f ca="1">CELL("contents",AsistLaboratorios!G13)</f>
        <v>100</v>
      </c>
      <c r="F13" s="40">
        <v>100</v>
      </c>
      <c r="G13" s="43">
        <f ca="1">CELL("contents",AsistLaboratorios!J13)</f>
        <v>100</v>
      </c>
      <c r="H13" s="40">
        <v>100</v>
      </c>
      <c r="I13" s="43">
        <f ca="1">CELL("contents",AsistLaboratorios!M13)</f>
        <v>100</v>
      </c>
      <c r="J13" s="40">
        <v>100</v>
      </c>
      <c r="K13" s="43">
        <f ca="1">CELL("contents",AsistLaboratorios!P13)</f>
        <v>100</v>
      </c>
      <c r="L13" s="43">
        <f ca="1">CELL("contents",AsistLaboratorios!V13)</f>
        <v>100</v>
      </c>
      <c r="M13" s="38">
        <f t="shared" ca="1" si="0"/>
        <v>100</v>
      </c>
      <c r="N13" s="9">
        <v>3</v>
      </c>
    </row>
    <row r="14" spans="1:14" x14ac:dyDescent="0.45">
      <c r="A14" s="29" t="s">
        <v>105</v>
      </c>
      <c r="B14" s="40">
        <v>100</v>
      </c>
      <c r="C14" s="43">
        <f ca="1">CELL("contents",AsistLaboratorios!D14)</f>
        <v>100</v>
      </c>
      <c r="D14" s="40">
        <v>100</v>
      </c>
      <c r="E14" s="43">
        <f ca="1">CELL("contents",AsistLaboratorios!G14)</f>
        <v>100</v>
      </c>
      <c r="F14" s="40">
        <v>100</v>
      </c>
      <c r="G14" s="43">
        <f ca="1">CELL("contents",AsistLaboratorios!J14)</f>
        <v>100</v>
      </c>
      <c r="H14" s="40">
        <v>100</v>
      </c>
      <c r="I14" s="43">
        <f ca="1">CELL("contents",AsistLaboratorios!M14)</f>
        <v>100</v>
      </c>
      <c r="J14" s="40">
        <v>100</v>
      </c>
      <c r="K14" s="43">
        <f ca="1">CELL("contents",AsistLaboratorios!P14)</f>
        <v>100</v>
      </c>
      <c r="L14" s="43">
        <f ca="1">CELL("contents",AsistLaboratorios!V14)</f>
        <v>100</v>
      </c>
      <c r="M14" s="38">
        <f t="shared" ca="1" si="0"/>
        <v>100</v>
      </c>
      <c r="N14" s="8">
        <v>4</v>
      </c>
    </row>
    <row r="15" spans="1:14" x14ac:dyDescent="0.45">
      <c r="A15" s="29" t="s">
        <v>106</v>
      </c>
      <c r="B15" s="40">
        <v>100</v>
      </c>
      <c r="C15" s="43">
        <f ca="1">CELL("contents",AsistLaboratorios!D15)</f>
        <v>100</v>
      </c>
      <c r="D15" s="40">
        <v>100</v>
      </c>
      <c r="E15" s="43">
        <f ca="1">CELL("contents",AsistLaboratorios!G15)</f>
        <v>100</v>
      </c>
      <c r="F15" s="40">
        <v>100</v>
      </c>
      <c r="G15" s="43">
        <f ca="1">CELL("contents",AsistLaboratorios!J15)</f>
        <v>100</v>
      </c>
      <c r="H15" s="40">
        <v>100</v>
      </c>
      <c r="I15" s="43">
        <f ca="1">CELL("contents",AsistLaboratorios!M15)</f>
        <v>100</v>
      </c>
      <c r="J15" s="40">
        <v>100</v>
      </c>
      <c r="K15" s="43">
        <f ca="1">CELL("contents",AsistLaboratorios!P15)</f>
        <v>100</v>
      </c>
      <c r="L15" s="43">
        <f ca="1">CELL("contents",AsistLaboratorios!V15)</f>
        <v>100</v>
      </c>
      <c r="M15" s="38">
        <f t="shared" ca="1" si="0"/>
        <v>100</v>
      </c>
      <c r="N15" s="8">
        <v>1</v>
      </c>
    </row>
    <row r="16" spans="1:14" x14ac:dyDescent="0.45">
      <c r="A16" s="29" t="s">
        <v>107</v>
      </c>
      <c r="B16" s="40">
        <v>100</v>
      </c>
      <c r="C16" s="43">
        <f ca="1">CELL("contents",AsistLaboratorios!D16)</f>
        <v>100</v>
      </c>
      <c r="D16" s="40">
        <v>100</v>
      </c>
      <c r="E16" s="43">
        <f ca="1">CELL("contents",AsistLaboratorios!G16)</f>
        <v>100</v>
      </c>
      <c r="F16" s="40">
        <v>100</v>
      </c>
      <c r="G16" s="43">
        <f ca="1">CELL("contents",AsistLaboratorios!J16)</f>
        <v>100</v>
      </c>
      <c r="H16" s="40">
        <v>100</v>
      </c>
      <c r="I16" s="43">
        <f ca="1">CELL("contents",AsistLaboratorios!M16)</f>
        <v>100</v>
      </c>
      <c r="J16" s="40">
        <v>100</v>
      </c>
      <c r="K16" s="43">
        <f ca="1">CELL("contents",AsistLaboratorios!P16)</f>
        <v>100</v>
      </c>
      <c r="L16" s="43">
        <f ca="1">CELL("contents",AsistLaboratorios!V16)</f>
        <v>100</v>
      </c>
      <c r="M16" s="38">
        <f t="shared" ca="1" si="0"/>
        <v>100</v>
      </c>
      <c r="N16" s="8">
        <v>2</v>
      </c>
    </row>
    <row r="17" spans="1:14" x14ac:dyDescent="0.45">
      <c r="A17" s="29" t="s">
        <v>109</v>
      </c>
      <c r="B17" s="40">
        <v>100</v>
      </c>
      <c r="C17" s="43">
        <f ca="1">CELL("contents",AsistLaboratorios!D17)</f>
        <v>100</v>
      </c>
      <c r="D17" s="40">
        <v>100</v>
      </c>
      <c r="E17" s="43">
        <f ca="1">CELL("contents",AsistLaboratorios!G17)</f>
        <v>100</v>
      </c>
      <c r="F17" s="40">
        <v>100</v>
      </c>
      <c r="G17" s="43">
        <f ca="1">CELL("contents",AsistLaboratorios!J17)</f>
        <v>100</v>
      </c>
      <c r="H17" s="40">
        <v>100</v>
      </c>
      <c r="I17" s="43">
        <f ca="1">CELL("contents",AsistLaboratorios!M17)</f>
        <v>100</v>
      </c>
      <c r="J17" s="40">
        <v>100</v>
      </c>
      <c r="K17" s="43">
        <f ca="1">CELL("contents",AsistLaboratorios!P17)</f>
        <v>100</v>
      </c>
      <c r="L17" s="43">
        <f ca="1">CELL("contents",AsistLaboratorios!V17)</f>
        <v>100</v>
      </c>
      <c r="M17" s="38">
        <f t="shared" ca="1" si="0"/>
        <v>100</v>
      </c>
      <c r="N17" s="8">
        <v>2</v>
      </c>
    </row>
    <row r="18" spans="1:14" x14ac:dyDescent="0.45">
      <c r="A18" s="29" t="s">
        <v>110</v>
      </c>
      <c r="B18" s="40">
        <v>100</v>
      </c>
      <c r="C18" s="43">
        <f ca="1">CELL("contents",AsistLaboratorios!D18)</f>
        <v>100</v>
      </c>
      <c r="D18" s="40">
        <v>100</v>
      </c>
      <c r="E18" s="43">
        <f ca="1">CELL("contents",AsistLaboratorios!G18)</f>
        <v>100</v>
      </c>
      <c r="F18" s="40">
        <v>100</v>
      </c>
      <c r="G18" s="43">
        <f ca="1">CELL("contents",AsistLaboratorios!J18)</f>
        <v>100</v>
      </c>
      <c r="H18" s="40">
        <v>100</v>
      </c>
      <c r="I18" s="43">
        <f ca="1">CELL("contents",AsistLaboratorios!M18)</f>
        <v>100</v>
      </c>
      <c r="J18" s="40">
        <v>100</v>
      </c>
      <c r="K18" s="43">
        <f ca="1">CELL("contents",AsistLaboratorios!P18)</f>
        <v>100</v>
      </c>
      <c r="L18" s="43">
        <f ca="1">CELL("contents",AsistLaboratorios!V18)</f>
        <v>100</v>
      </c>
      <c r="M18" s="38">
        <f t="shared" ca="1" si="0"/>
        <v>100</v>
      </c>
      <c r="N18" s="8">
        <v>4</v>
      </c>
    </row>
    <row r="19" spans="1:14" x14ac:dyDescent="0.45">
      <c r="A19" s="29" t="s">
        <v>111</v>
      </c>
      <c r="B19" s="40">
        <v>100</v>
      </c>
      <c r="C19" s="43">
        <f ca="1">CELL("contents",AsistLaboratorios!D19)</f>
        <v>100</v>
      </c>
      <c r="D19" s="40">
        <v>100</v>
      </c>
      <c r="E19" s="43">
        <f ca="1">CELL("contents",AsistLaboratorios!G19)</f>
        <v>100</v>
      </c>
      <c r="F19" s="40">
        <v>100</v>
      </c>
      <c r="G19" s="43">
        <f ca="1">CELL("contents",AsistLaboratorios!J19)</f>
        <v>100</v>
      </c>
      <c r="H19" s="40">
        <v>100</v>
      </c>
      <c r="I19" s="43">
        <f ca="1">CELL("contents",AsistLaboratorios!M19)</f>
        <v>100</v>
      </c>
      <c r="J19" s="40">
        <v>100</v>
      </c>
      <c r="K19" s="43">
        <f ca="1">CELL("contents",AsistLaboratorios!P19)</f>
        <v>100</v>
      </c>
      <c r="L19" s="43">
        <f ca="1">CELL("contents",AsistLaboratorios!V19)</f>
        <v>100</v>
      </c>
      <c r="M19" s="38">
        <f t="shared" ca="1" si="0"/>
        <v>100</v>
      </c>
      <c r="N19" s="8">
        <v>2</v>
      </c>
    </row>
    <row r="20" spans="1:14" x14ac:dyDescent="0.45">
      <c r="A20" s="29" t="s">
        <v>113</v>
      </c>
      <c r="B20" s="40">
        <v>100</v>
      </c>
      <c r="C20" s="43">
        <f ca="1">CELL("contents",AsistLaboratorios!D20)</f>
        <v>100</v>
      </c>
      <c r="D20" s="40">
        <v>100</v>
      </c>
      <c r="E20" s="43">
        <f ca="1">CELL("contents",AsistLaboratorios!G20)</f>
        <v>100</v>
      </c>
      <c r="F20" s="40">
        <v>100</v>
      </c>
      <c r="G20" s="43">
        <f ca="1">CELL("contents",AsistLaboratorios!J20)</f>
        <v>100</v>
      </c>
      <c r="H20" s="40">
        <v>100</v>
      </c>
      <c r="I20" s="43">
        <f ca="1">CELL("contents",AsistLaboratorios!M20)</f>
        <v>100</v>
      </c>
      <c r="J20" s="40">
        <v>100</v>
      </c>
      <c r="K20" s="43">
        <f ca="1">CELL("contents",AsistLaboratorios!P20)</f>
        <v>100</v>
      </c>
      <c r="L20" s="43">
        <f ca="1">CELL("contents",AsistLaboratorios!V20)</f>
        <v>100</v>
      </c>
      <c r="M20" s="38">
        <f t="shared" ca="1" si="0"/>
        <v>100</v>
      </c>
      <c r="N20" s="8">
        <v>3</v>
      </c>
    </row>
    <row r="21" spans="1:14" x14ac:dyDescent="0.45">
      <c r="A21" s="29" t="s">
        <v>114</v>
      </c>
      <c r="B21" s="40">
        <v>100</v>
      </c>
      <c r="C21" s="43">
        <f ca="1">CELL("contents",AsistLaboratorios!D21)</f>
        <v>100</v>
      </c>
      <c r="D21" s="40">
        <v>100</v>
      </c>
      <c r="E21" s="43">
        <f ca="1">CELL("contents",AsistLaboratorios!G21)</f>
        <v>100</v>
      </c>
      <c r="F21" s="40">
        <v>100</v>
      </c>
      <c r="G21" s="43">
        <f ca="1">CELL("contents",AsistLaboratorios!J21)</f>
        <v>100</v>
      </c>
      <c r="H21" s="40">
        <v>100</v>
      </c>
      <c r="I21" s="43">
        <f ca="1">CELL("contents",AsistLaboratorios!M21)</f>
        <v>100</v>
      </c>
      <c r="J21" s="40">
        <v>100</v>
      </c>
      <c r="K21" s="43">
        <f ca="1">CELL("contents",AsistLaboratorios!P21)</f>
        <v>100</v>
      </c>
      <c r="L21" s="43">
        <f ca="1">CELL("contents",AsistLaboratorios!V21)</f>
        <v>100</v>
      </c>
      <c r="M21" s="38">
        <f t="shared" ca="1" si="0"/>
        <v>100</v>
      </c>
      <c r="N21" s="9">
        <v>4</v>
      </c>
    </row>
    <row r="22" spans="1:14" x14ac:dyDescent="0.45">
      <c r="A22" s="29" t="s">
        <v>116</v>
      </c>
      <c r="B22" s="40">
        <v>100</v>
      </c>
      <c r="C22" s="43">
        <f ca="1">CELL("contents",AsistLaboratorios!D22)</f>
        <v>100</v>
      </c>
      <c r="D22" s="40">
        <v>100</v>
      </c>
      <c r="E22" s="43">
        <f ca="1">CELL("contents",AsistLaboratorios!G22)</f>
        <v>100</v>
      </c>
      <c r="F22" s="40">
        <v>100</v>
      </c>
      <c r="G22" s="43">
        <f ca="1">CELL("contents",AsistLaboratorios!J22)</f>
        <v>100</v>
      </c>
      <c r="H22" s="40">
        <v>100</v>
      </c>
      <c r="I22" s="43">
        <f ca="1">CELL("contents",AsistLaboratorios!M22)</f>
        <v>100</v>
      </c>
      <c r="J22" s="40">
        <v>100</v>
      </c>
      <c r="K22" s="43">
        <f ca="1">CELL("contents",AsistLaboratorios!P22)</f>
        <v>100</v>
      </c>
      <c r="L22" s="43">
        <f ca="1">CELL("contents",AsistLaboratorios!V22)</f>
        <v>100</v>
      </c>
      <c r="M22" s="38">
        <f t="shared" ca="1" si="0"/>
        <v>100</v>
      </c>
      <c r="N22" s="8">
        <v>3</v>
      </c>
    </row>
    <row r="23" spans="1:14" x14ac:dyDescent="0.45">
      <c r="A23" s="29" t="s">
        <v>118</v>
      </c>
      <c r="B23" s="40">
        <v>100</v>
      </c>
      <c r="C23" s="43">
        <f ca="1">CELL("contents",AsistLaboratorios!D23)</f>
        <v>100</v>
      </c>
      <c r="D23" s="40">
        <v>100</v>
      </c>
      <c r="E23" s="43">
        <f ca="1">CELL("contents",AsistLaboratorios!G23)</f>
        <v>100</v>
      </c>
      <c r="F23" s="40">
        <v>100</v>
      </c>
      <c r="G23" s="43">
        <f ca="1">CELL("contents",AsistLaboratorios!J23)</f>
        <v>100</v>
      </c>
      <c r="H23" s="40">
        <v>100</v>
      </c>
      <c r="I23" s="43">
        <f ca="1">CELL("contents",AsistLaboratorios!M23)</f>
        <v>100</v>
      </c>
      <c r="J23" s="40">
        <v>100</v>
      </c>
      <c r="K23" s="43">
        <f ca="1">CELL("contents",AsistLaboratorios!P23)</f>
        <v>100</v>
      </c>
      <c r="L23" s="43">
        <f ca="1">CELL("contents",AsistLaboratorios!V23)</f>
        <v>100</v>
      </c>
      <c r="M23" s="38">
        <f t="shared" ca="1" si="0"/>
        <v>100</v>
      </c>
      <c r="N23" s="8">
        <v>1</v>
      </c>
    </row>
    <row r="24" spans="1:14" x14ac:dyDescent="0.45">
      <c r="A24" s="29" t="s">
        <v>119</v>
      </c>
      <c r="B24" s="40">
        <v>100</v>
      </c>
      <c r="C24" s="43">
        <f ca="1">CELL("contents",AsistLaboratorios!D24)</f>
        <v>100</v>
      </c>
      <c r="D24" s="40">
        <v>100</v>
      </c>
      <c r="E24" s="43">
        <f ca="1">CELL("contents",AsistLaboratorios!G24)</f>
        <v>100</v>
      </c>
      <c r="F24" s="40">
        <v>100</v>
      </c>
      <c r="G24" s="43">
        <f ca="1">CELL("contents",AsistLaboratorios!J24)</f>
        <v>100</v>
      </c>
      <c r="H24" s="40">
        <v>100</v>
      </c>
      <c r="I24" s="43">
        <f ca="1">CELL("contents",AsistLaboratorios!M24)</f>
        <v>100</v>
      </c>
      <c r="J24" s="40">
        <v>100</v>
      </c>
      <c r="K24" s="43">
        <f ca="1">CELL("contents",AsistLaboratorios!P24)</f>
        <v>100</v>
      </c>
      <c r="L24" s="43">
        <f ca="1">CELL("contents",AsistLaboratorios!V24)</f>
        <v>100</v>
      </c>
      <c r="M24" s="38">
        <f t="shared" ca="1" si="0"/>
        <v>100</v>
      </c>
      <c r="N24" s="8">
        <v>1</v>
      </c>
    </row>
    <row r="25" spans="1:14" x14ac:dyDescent="0.45">
      <c r="A25" s="29" t="s">
        <v>120</v>
      </c>
      <c r="B25" s="40">
        <v>100</v>
      </c>
      <c r="C25" s="43">
        <f ca="1">CELL("contents",AsistLaboratorios!D25)</f>
        <v>100</v>
      </c>
      <c r="D25" s="40">
        <v>100</v>
      </c>
      <c r="E25" s="43">
        <f ca="1">CELL("contents",AsistLaboratorios!G25)</f>
        <v>100</v>
      </c>
      <c r="F25" s="40">
        <v>100</v>
      </c>
      <c r="G25" s="43">
        <f ca="1">CELL("contents",AsistLaboratorios!J25)</f>
        <v>100</v>
      </c>
      <c r="H25" s="40">
        <v>100</v>
      </c>
      <c r="I25" s="43">
        <f ca="1">CELL("contents",AsistLaboratorios!M25)</f>
        <v>100</v>
      </c>
      <c r="J25" s="40">
        <v>100</v>
      </c>
      <c r="K25" s="43">
        <f ca="1">CELL("contents",AsistLaboratorios!P25)</f>
        <v>100</v>
      </c>
      <c r="L25" s="43">
        <f ca="1">CELL("contents",AsistLaboratorios!V25)</f>
        <v>100</v>
      </c>
      <c r="M25" s="38">
        <f t="shared" ca="1" si="0"/>
        <v>100</v>
      </c>
      <c r="N25" s="9">
        <v>2</v>
      </c>
    </row>
    <row r="26" spans="1:14" x14ac:dyDescent="0.45">
      <c r="A26" s="29" t="s">
        <v>151</v>
      </c>
      <c r="B26" s="40">
        <v>100</v>
      </c>
      <c r="C26" s="43">
        <f ca="1">CELL("contents",AsistLaboratorios!D26)</f>
        <v>100</v>
      </c>
      <c r="D26" s="40">
        <v>100</v>
      </c>
      <c r="E26" s="43">
        <f ca="1">CELL("contents",AsistLaboratorios!G26)</f>
        <v>100</v>
      </c>
      <c r="F26" s="40">
        <v>100</v>
      </c>
      <c r="G26" s="43">
        <f ca="1">CELL("contents",AsistLaboratorios!J26)</f>
        <v>100</v>
      </c>
      <c r="H26" s="40">
        <v>100</v>
      </c>
      <c r="I26" s="43">
        <f ca="1">CELL("contents",AsistLaboratorios!M26)</f>
        <v>100</v>
      </c>
      <c r="J26" s="40">
        <v>100</v>
      </c>
      <c r="K26" s="43">
        <f ca="1">CELL("contents",AsistLaboratorios!P26)</f>
        <v>100</v>
      </c>
      <c r="L26" s="43">
        <f ca="1">CELL("contents",AsistLaboratorios!V26)</f>
        <v>100</v>
      </c>
      <c r="M26" s="38">
        <f t="shared" ref="M26" ca="1" si="1">AVERAGE(B26:L26)</f>
        <v>100</v>
      </c>
      <c r="N26" s="8">
        <v>5</v>
      </c>
    </row>
    <row r="27" spans="1:14" x14ac:dyDescent="0.45">
      <c r="N27" s="8"/>
    </row>
  </sheetData>
  <mergeCells count="9">
    <mergeCell ref="A1:M1"/>
    <mergeCell ref="A2:M2"/>
    <mergeCell ref="A3:M3"/>
    <mergeCell ref="A4:M4"/>
    <mergeCell ref="B6:C6"/>
    <mergeCell ref="D6:E6"/>
    <mergeCell ref="F6:G6"/>
    <mergeCell ref="H6:I6"/>
    <mergeCell ref="J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7"/>
  <sheetViews>
    <sheetView topLeftCell="F1" workbookViewId="0">
      <selection activeCell="V10" sqref="V10"/>
    </sheetView>
  </sheetViews>
  <sheetFormatPr baseColWidth="10" defaultColWidth="9.1328125" defaultRowHeight="14.25" x14ac:dyDescent="0.45"/>
  <cols>
    <col min="3" max="3" width="9.1328125" style="44"/>
    <col min="4" max="4" width="10.265625" style="44" bestFit="1" customWidth="1"/>
    <col min="5" max="6" width="9.1328125" style="44"/>
    <col min="7" max="7" width="10.265625" style="44" bestFit="1" customWidth="1"/>
    <col min="8" max="9" width="9.1328125" style="44"/>
    <col min="10" max="10" width="10.265625" style="44" bestFit="1" customWidth="1"/>
    <col min="11" max="12" width="9.1328125" style="44"/>
    <col min="13" max="13" width="10.265625" style="44" bestFit="1" customWidth="1"/>
    <col min="14" max="15" width="9.1328125" style="44"/>
    <col min="16" max="16" width="10.265625" style="44" bestFit="1" customWidth="1"/>
    <col min="17" max="21" width="9.1328125" style="44"/>
    <col min="22" max="22" width="10.265625" style="44" bestFit="1" customWidth="1"/>
    <col min="23" max="23" width="12.1328125" style="44" bestFit="1" customWidth="1"/>
  </cols>
  <sheetData>
    <row r="1" spans="1:24" ht="15.4" x14ac:dyDescent="0.45">
      <c r="A1" s="59" t="s">
        <v>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4" ht="15.4" x14ac:dyDescent="0.4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4" ht="15.4" x14ac:dyDescent="0.4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4" ht="15.4" x14ac:dyDescent="0.45">
      <c r="A4" s="58" t="s">
        <v>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24" ht="15.4" x14ac:dyDescent="0.45">
      <c r="A5" s="52"/>
      <c r="B5" s="52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4" x14ac:dyDescent="0.45">
      <c r="A6" s="46"/>
      <c r="B6" s="60" t="s">
        <v>18</v>
      </c>
      <c r="C6" s="62"/>
      <c r="D6" s="61"/>
      <c r="E6" s="60" t="s">
        <v>19</v>
      </c>
      <c r="F6" s="62"/>
      <c r="G6" s="61"/>
      <c r="H6" s="60" t="s">
        <v>20</v>
      </c>
      <c r="I6" s="62"/>
      <c r="J6" s="61"/>
      <c r="K6" s="60" t="s">
        <v>21</v>
      </c>
      <c r="L6" s="62"/>
      <c r="M6" s="61"/>
      <c r="N6" s="60" t="s">
        <v>22</v>
      </c>
      <c r="O6" s="62"/>
      <c r="P6" s="61"/>
      <c r="Q6" s="62"/>
      <c r="R6" s="62"/>
      <c r="S6" s="62"/>
      <c r="T6" s="62"/>
      <c r="U6" s="62"/>
    </row>
    <row r="7" spans="1:24" x14ac:dyDescent="0.45">
      <c r="A7" s="28" t="s">
        <v>4</v>
      </c>
      <c r="B7" s="32">
        <v>43903</v>
      </c>
      <c r="C7" s="32">
        <v>43910</v>
      </c>
      <c r="D7" s="36" t="s">
        <v>28</v>
      </c>
      <c r="E7" s="32">
        <v>43959</v>
      </c>
      <c r="F7" s="32">
        <v>43966</v>
      </c>
      <c r="G7" s="36" t="s">
        <v>28</v>
      </c>
      <c r="H7" s="32">
        <v>43938</v>
      </c>
      <c r="I7" s="32">
        <v>43945</v>
      </c>
      <c r="J7" s="36" t="s">
        <v>28</v>
      </c>
      <c r="K7" s="32">
        <v>43959</v>
      </c>
      <c r="L7" s="32">
        <v>43966</v>
      </c>
      <c r="M7" s="36" t="s">
        <v>28</v>
      </c>
      <c r="N7" s="33">
        <v>43973</v>
      </c>
      <c r="O7" s="33">
        <v>43980</v>
      </c>
      <c r="P7" s="34" t="s">
        <v>28</v>
      </c>
      <c r="Q7" s="33">
        <v>43987</v>
      </c>
      <c r="R7" s="33">
        <v>43994</v>
      </c>
      <c r="S7" s="33">
        <v>44001</v>
      </c>
      <c r="T7" s="33">
        <v>44008</v>
      </c>
      <c r="U7" s="33">
        <v>44015</v>
      </c>
      <c r="V7" s="34" t="s">
        <v>28</v>
      </c>
      <c r="W7" s="28" t="s">
        <v>29</v>
      </c>
    </row>
    <row r="8" spans="1:24" x14ac:dyDescent="0.45">
      <c r="A8" s="29" t="s">
        <v>97</v>
      </c>
      <c r="B8" s="35">
        <v>1</v>
      </c>
      <c r="C8" s="35">
        <v>1</v>
      </c>
      <c r="D8" s="37">
        <f>AVERAGE(B8:C8)*100</f>
        <v>100</v>
      </c>
      <c r="E8" s="35">
        <v>1</v>
      </c>
      <c r="F8" s="35">
        <v>1</v>
      </c>
      <c r="G8" s="37">
        <f>AVERAGE(E8:F8)*100</f>
        <v>100</v>
      </c>
      <c r="H8" s="35">
        <v>1</v>
      </c>
      <c r="I8" s="35">
        <v>1</v>
      </c>
      <c r="J8" s="37">
        <f>AVERAGE(H8:I8)*100</f>
        <v>100</v>
      </c>
      <c r="K8" s="35">
        <v>1</v>
      </c>
      <c r="L8" s="35">
        <v>1</v>
      </c>
      <c r="M8" s="37">
        <f>AVERAGE(K8:L8)*100</f>
        <v>100</v>
      </c>
      <c r="N8" s="35">
        <v>1</v>
      </c>
      <c r="O8" s="35">
        <v>1</v>
      </c>
      <c r="P8" s="37">
        <f>AVERAGE(N8:O8)*100</f>
        <v>100</v>
      </c>
      <c r="Q8" s="35">
        <v>1</v>
      </c>
      <c r="R8" s="35">
        <v>1</v>
      </c>
      <c r="S8" s="35">
        <v>1</v>
      </c>
      <c r="T8" s="35">
        <v>1</v>
      </c>
      <c r="U8" s="35">
        <v>1</v>
      </c>
      <c r="V8" s="37">
        <f t="shared" ref="V8:V26" si="0">AVERAGE(Q8:U8)*100</f>
        <v>100</v>
      </c>
      <c r="W8" s="38">
        <f t="shared" ref="W8:W26" si="1">AVERAGE(D8,G8,J8,M8,P8,V8)</f>
        <v>100</v>
      </c>
      <c r="X8" s="8">
        <v>4</v>
      </c>
    </row>
    <row r="9" spans="1:24" x14ac:dyDescent="0.45">
      <c r="A9" s="29" t="s">
        <v>99</v>
      </c>
      <c r="B9" s="35">
        <v>1</v>
      </c>
      <c r="C9" s="35">
        <v>1</v>
      </c>
      <c r="D9" s="37">
        <f t="shared" ref="D9:D26" si="2">AVERAGE(B9:C9)*100</f>
        <v>100</v>
      </c>
      <c r="E9" s="35">
        <v>1</v>
      </c>
      <c r="F9" s="35">
        <v>1</v>
      </c>
      <c r="G9" s="37">
        <f t="shared" ref="G9:G26" si="3">AVERAGE(E9:F9)*100</f>
        <v>100</v>
      </c>
      <c r="H9" s="35">
        <v>1</v>
      </c>
      <c r="I9" s="35">
        <v>1</v>
      </c>
      <c r="J9" s="37">
        <f t="shared" ref="J9:J26" si="4">AVERAGE(H9:I9)*100</f>
        <v>100</v>
      </c>
      <c r="K9" s="35">
        <v>1</v>
      </c>
      <c r="L9" s="35">
        <v>1</v>
      </c>
      <c r="M9" s="37">
        <f t="shared" ref="M9:M26" si="5">AVERAGE(K9:L9)*100</f>
        <v>100</v>
      </c>
      <c r="N9" s="35">
        <v>1</v>
      </c>
      <c r="O9" s="35">
        <v>1</v>
      </c>
      <c r="P9" s="37">
        <f t="shared" ref="P9:P26" si="6">AVERAGE(N9:O9)*100</f>
        <v>100</v>
      </c>
      <c r="Q9" s="35">
        <v>1</v>
      </c>
      <c r="R9" s="35">
        <v>1</v>
      </c>
      <c r="S9" s="35">
        <v>1</v>
      </c>
      <c r="T9" s="35">
        <v>1</v>
      </c>
      <c r="U9" s="35">
        <v>1</v>
      </c>
      <c r="V9" s="37">
        <f t="shared" si="0"/>
        <v>100</v>
      </c>
      <c r="W9" s="38">
        <f t="shared" si="1"/>
        <v>100</v>
      </c>
      <c r="X9" s="8">
        <v>1</v>
      </c>
    </row>
    <row r="10" spans="1:24" x14ac:dyDescent="0.45">
      <c r="A10" s="29" t="s">
        <v>100</v>
      </c>
      <c r="B10" s="35">
        <v>1</v>
      </c>
      <c r="C10" s="35">
        <v>1</v>
      </c>
      <c r="D10" s="37">
        <f t="shared" si="2"/>
        <v>100</v>
      </c>
      <c r="E10" s="35">
        <v>1</v>
      </c>
      <c r="F10" s="35">
        <v>1</v>
      </c>
      <c r="G10" s="37">
        <f t="shared" si="3"/>
        <v>100</v>
      </c>
      <c r="H10" s="35">
        <v>1</v>
      </c>
      <c r="I10" s="35">
        <v>1</v>
      </c>
      <c r="J10" s="37">
        <f t="shared" si="4"/>
        <v>100</v>
      </c>
      <c r="K10" s="35">
        <v>1</v>
      </c>
      <c r="L10" s="35">
        <v>1</v>
      </c>
      <c r="M10" s="37">
        <f t="shared" si="5"/>
        <v>100</v>
      </c>
      <c r="N10" s="35">
        <v>1</v>
      </c>
      <c r="O10" s="35">
        <v>1</v>
      </c>
      <c r="P10" s="37">
        <f t="shared" si="6"/>
        <v>100</v>
      </c>
      <c r="Q10" s="35">
        <v>1</v>
      </c>
      <c r="R10" s="35">
        <v>1</v>
      </c>
      <c r="S10" s="35">
        <v>1</v>
      </c>
      <c r="T10" s="35">
        <v>1</v>
      </c>
      <c r="U10" s="35">
        <v>1</v>
      </c>
      <c r="V10" s="37">
        <f t="shared" si="0"/>
        <v>100</v>
      </c>
      <c r="W10" s="38">
        <f t="shared" si="1"/>
        <v>100</v>
      </c>
      <c r="X10" s="8">
        <v>3</v>
      </c>
    </row>
    <row r="11" spans="1:24" x14ac:dyDescent="0.45">
      <c r="A11" s="29" t="s">
        <v>101</v>
      </c>
      <c r="B11" s="35">
        <v>1</v>
      </c>
      <c r="C11" s="35">
        <v>1</v>
      </c>
      <c r="D11" s="37">
        <f t="shared" si="2"/>
        <v>100</v>
      </c>
      <c r="E11" s="35">
        <v>1</v>
      </c>
      <c r="F11" s="35">
        <v>1</v>
      </c>
      <c r="G11" s="37">
        <f t="shared" si="3"/>
        <v>100</v>
      </c>
      <c r="H11" s="35">
        <v>1</v>
      </c>
      <c r="I11" s="35">
        <v>1</v>
      </c>
      <c r="J11" s="37">
        <f t="shared" si="4"/>
        <v>100</v>
      </c>
      <c r="K11" s="35">
        <v>1</v>
      </c>
      <c r="L11" s="35">
        <v>1</v>
      </c>
      <c r="M11" s="37">
        <f t="shared" si="5"/>
        <v>100</v>
      </c>
      <c r="N11" s="35">
        <v>1</v>
      </c>
      <c r="O11" s="35">
        <v>1</v>
      </c>
      <c r="P11" s="37">
        <f t="shared" si="6"/>
        <v>100</v>
      </c>
      <c r="Q11" s="35">
        <v>1</v>
      </c>
      <c r="R11" s="35">
        <v>1</v>
      </c>
      <c r="S11" s="35">
        <v>1</v>
      </c>
      <c r="T11" s="35">
        <v>1</v>
      </c>
      <c r="U11" s="35">
        <v>1</v>
      </c>
      <c r="V11" s="37">
        <f t="shared" si="0"/>
        <v>100</v>
      </c>
      <c r="W11" s="38">
        <f t="shared" si="1"/>
        <v>100</v>
      </c>
      <c r="X11" s="8">
        <v>5</v>
      </c>
    </row>
    <row r="12" spans="1:24" x14ac:dyDescent="0.45">
      <c r="A12" s="29" t="s">
        <v>102</v>
      </c>
      <c r="B12" s="35">
        <v>1</v>
      </c>
      <c r="C12" s="35">
        <v>1</v>
      </c>
      <c r="D12" s="37">
        <f t="shared" si="2"/>
        <v>100</v>
      </c>
      <c r="E12" s="35">
        <v>1</v>
      </c>
      <c r="F12" s="35">
        <v>1</v>
      </c>
      <c r="G12" s="37">
        <f t="shared" si="3"/>
        <v>100</v>
      </c>
      <c r="H12" s="35">
        <v>1</v>
      </c>
      <c r="I12" s="35">
        <v>1</v>
      </c>
      <c r="J12" s="37">
        <f t="shared" si="4"/>
        <v>100</v>
      </c>
      <c r="K12" s="35">
        <v>1</v>
      </c>
      <c r="L12" s="35">
        <v>1</v>
      </c>
      <c r="M12" s="37">
        <f t="shared" si="5"/>
        <v>100</v>
      </c>
      <c r="N12" s="35">
        <v>1</v>
      </c>
      <c r="O12" s="35">
        <v>1</v>
      </c>
      <c r="P12" s="37">
        <f t="shared" si="6"/>
        <v>100</v>
      </c>
      <c r="Q12" s="35">
        <v>1</v>
      </c>
      <c r="R12" s="35">
        <v>1</v>
      </c>
      <c r="S12" s="35">
        <v>1</v>
      </c>
      <c r="T12" s="35">
        <v>1</v>
      </c>
      <c r="U12" s="35">
        <v>1</v>
      </c>
      <c r="V12" s="37">
        <f t="shared" si="0"/>
        <v>100</v>
      </c>
      <c r="W12" s="38">
        <f t="shared" si="1"/>
        <v>100</v>
      </c>
      <c r="X12" s="9">
        <v>5</v>
      </c>
    </row>
    <row r="13" spans="1:24" x14ac:dyDescent="0.45">
      <c r="A13" s="29" t="s">
        <v>103</v>
      </c>
      <c r="B13" s="35">
        <v>1</v>
      </c>
      <c r="C13" s="35">
        <v>1</v>
      </c>
      <c r="D13" s="37">
        <f t="shared" si="2"/>
        <v>100</v>
      </c>
      <c r="E13" s="35">
        <v>1</v>
      </c>
      <c r="F13" s="35">
        <v>1</v>
      </c>
      <c r="G13" s="37">
        <f t="shared" si="3"/>
        <v>100</v>
      </c>
      <c r="H13" s="35">
        <v>1</v>
      </c>
      <c r="I13" s="35">
        <v>1</v>
      </c>
      <c r="J13" s="37">
        <f t="shared" si="4"/>
        <v>100</v>
      </c>
      <c r="K13" s="35">
        <v>1</v>
      </c>
      <c r="L13" s="35">
        <v>1</v>
      </c>
      <c r="M13" s="37">
        <f t="shared" si="5"/>
        <v>100</v>
      </c>
      <c r="N13" s="35">
        <v>1</v>
      </c>
      <c r="O13" s="35">
        <v>1</v>
      </c>
      <c r="P13" s="37">
        <f t="shared" si="6"/>
        <v>100</v>
      </c>
      <c r="Q13" s="35">
        <v>1</v>
      </c>
      <c r="R13" s="35">
        <v>1</v>
      </c>
      <c r="S13" s="35">
        <v>1</v>
      </c>
      <c r="T13" s="35">
        <v>1</v>
      </c>
      <c r="U13" s="35">
        <v>1</v>
      </c>
      <c r="V13" s="37">
        <f t="shared" si="0"/>
        <v>100</v>
      </c>
      <c r="W13" s="38">
        <f t="shared" si="1"/>
        <v>100</v>
      </c>
      <c r="X13" s="9">
        <v>3</v>
      </c>
    </row>
    <row r="14" spans="1:24" x14ac:dyDescent="0.45">
      <c r="A14" s="29" t="s">
        <v>105</v>
      </c>
      <c r="B14" s="35">
        <v>1</v>
      </c>
      <c r="C14" s="35">
        <v>1</v>
      </c>
      <c r="D14" s="37">
        <f t="shared" si="2"/>
        <v>100</v>
      </c>
      <c r="E14" s="35">
        <v>1</v>
      </c>
      <c r="F14" s="35">
        <v>1</v>
      </c>
      <c r="G14" s="37">
        <f t="shared" si="3"/>
        <v>100</v>
      </c>
      <c r="H14" s="35">
        <v>1</v>
      </c>
      <c r="I14" s="35">
        <v>1</v>
      </c>
      <c r="J14" s="37">
        <f t="shared" si="4"/>
        <v>100</v>
      </c>
      <c r="K14" s="35">
        <v>1</v>
      </c>
      <c r="L14" s="35">
        <v>1</v>
      </c>
      <c r="M14" s="37">
        <f t="shared" si="5"/>
        <v>100</v>
      </c>
      <c r="N14" s="35">
        <v>1</v>
      </c>
      <c r="O14" s="35">
        <v>1</v>
      </c>
      <c r="P14" s="37">
        <f t="shared" si="6"/>
        <v>100</v>
      </c>
      <c r="Q14" s="35">
        <v>1</v>
      </c>
      <c r="R14" s="35">
        <v>1</v>
      </c>
      <c r="S14" s="35">
        <v>1</v>
      </c>
      <c r="T14" s="35">
        <v>1</v>
      </c>
      <c r="U14" s="35">
        <v>1</v>
      </c>
      <c r="V14" s="37">
        <f t="shared" si="0"/>
        <v>100</v>
      </c>
      <c r="W14" s="38">
        <f t="shared" si="1"/>
        <v>100</v>
      </c>
      <c r="X14" s="8">
        <v>4</v>
      </c>
    </row>
    <row r="15" spans="1:24" x14ac:dyDescent="0.45">
      <c r="A15" s="29" t="s">
        <v>106</v>
      </c>
      <c r="B15" s="35">
        <v>1</v>
      </c>
      <c r="C15" s="35">
        <v>1</v>
      </c>
      <c r="D15" s="37">
        <f t="shared" si="2"/>
        <v>100</v>
      </c>
      <c r="E15" s="35">
        <v>1</v>
      </c>
      <c r="F15" s="35">
        <v>1</v>
      </c>
      <c r="G15" s="37">
        <f t="shared" si="3"/>
        <v>100</v>
      </c>
      <c r="H15" s="35">
        <v>1</v>
      </c>
      <c r="I15" s="35">
        <v>1</v>
      </c>
      <c r="J15" s="37">
        <f t="shared" si="4"/>
        <v>100</v>
      </c>
      <c r="K15" s="35">
        <v>1</v>
      </c>
      <c r="L15" s="35">
        <v>1</v>
      </c>
      <c r="M15" s="37">
        <f t="shared" si="5"/>
        <v>100</v>
      </c>
      <c r="N15" s="35">
        <v>1</v>
      </c>
      <c r="O15" s="35">
        <v>1</v>
      </c>
      <c r="P15" s="37">
        <f t="shared" si="6"/>
        <v>100</v>
      </c>
      <c r="Q15" s="35">
        <v>1</v>
      </c>
      <c r="R15" s="35">
        <v>1</v>
      </c>
      <c r="S15" s="35">
        <v>1</v>
      </c>
      <c r="T15" s="35">
        <v>1</v>
      </c>
      <c r="U15" s="35">
        <v>1</v>
      </c>
      <c r="V15" s="37">
        <f t="shared" si="0"/>
        <v>100</v>
      </c>
      <c r="W15" s="38">
        <f t="shared" si="1"/>
        <v>100</v>
      </c>
      <c r="X15" s="8">
        <v>1</v>
      </c>
    </row>
    <row r="16" spans="1:24" x14ac:dyDescent="0.45">
      <c r="A16" s="29" t="s">
        <v>107</v>
      </c>
      <c r="B16" s="35">
        <v>1</v>
      </c>
      <c r="C16" s="35">
        <v>1</v>
      </c>
      <c r="D16" s="37">
        <f t="shared" si="2"/>
        <v>100</v>
      </c>
      <c r="E16" s="35">
        <v>1</v>
      </c>
      <c r="F16" s="35">
        <v>1</v>
      </c>
      <c r="G16" s="37">
        <f t="shared" si="3"/>
        <v>100</v>
      </c>
      <c r="H16" s="35">
        <v>1</v>
      </c>
      <c r="I16" s="35">
        <v>1</v>
      </c>
      <c r="J16" s="37">
        <f t="shared" si="4"/>
        <v>100</v>
      </c>
      <c r="K16" s="35">
        <v>1</v>
      </c>
      <c r="L16" s="35">
        <v>1</v>
      </c>
      <c r="M16" s="37">
        <f t="shared" si="5"/>
        <v>100</v>
      </c>
      <c r="N16" s="35">
        <v>1</v>
      </c>
      <c r="O16" s="35">
        <v>1</v>
      </c>
      <c r="P16" s="37">
        <f t="shared" si="6"/>
        <v>100</v>
      </c>
      <c r="Q16" s="35">
        <v>1</v>
      </c>
      <c r="R16" s="35">
        <v>1</v>
      </c>
      <c r="S16" s="35">
        <v>1</v>
      </c>
      <c r="T16" s="35">
        <v>1</v>
      </c>
      <c r="U16" s="35">
        <v>1</v>
      </c>
      <c r="V16" s="37">
        <f t="shared" si="0"/>
        <v>100</v>
      </c>
      <c r="W16" s="38">
        <f t="shared" si="1"/>
        <v>100</v>
      </c>
      <c r="X16" s="8">
        <v>2</v>
      </c>
    </row>
    <row r="17" spans="1:24" x14ac:dyDescent="0.45">
      <c r="A17" s="29" t="s">
        <v>109</v>
      </c>
      <c r="B17" s="35">
        <v>1</v>
      </c>
      <c r="C17" s="35">
        <v>1</v>
      </c>
      <c r="D17" s="37">
        <f t="shared" si="2"/>
        <v>100</v>
      </c>
      <c r="E17" s="35">
        <v>1</v>
      </c>
      <c r="F17" s="35">
        <v>1</v>
      </c>
      <c r="G17" s="37">
        <f t="shared" si="3"/>
        <v>100</v>
      </c>
      <c r="H17" s="35">
        <v>1</v>
      </c>
      <c r="I17" s="35">
        <v>1</v>
      </c>
      <c r="J17" s="37">
        <f t="shared" si="4"/>
        <v>100</v>
      </c>
      <c r="K17" s="35">
        <v>1</v>
      </c>
      <c r="L17" s="35">
        <v>1</v>
      </c>
      <c r="M17" s="37">
        <f t="shared" si="5"/>
        <v>100</v>
      </c>
      <c r="N17" s="35">
        <v>1</v>
      </c>
      <c r="O17" s="35">
        <v>1</v>
      </c>
      <c r="P17" s="37">
        <f t="shared" si="6"/>
        <v>100</v>
      </c>
      <c r="Q17" s="35">
        <v>1</v>
      </c>
      <c r="R17" s="35">
        <v>1</v>
      </c>
      <c r="S17" s="35">
        <v>1</v>
      </c>
      <c r="T17" s="35">
        <v>1</v>
      </c>
      <c r="U17" s="35">
        <v>1</v>
      </c>
      <c r="V17" s="37">
        <f t="shared" si="0"/>
        <v>100</v>
      </c>
      <c r="W17" s="38">
        <f t="shared" si="1"/>
        <v>100</v>
      </c>
      <c r="X17" s="8">
        <v>2</v>
      </c>
    </row>
    <row r="18" spans="1:24" x14ac:dyDescent="0.45">
      <c r="A18" s="29" t="s">
        <v>110</v>
      </c>
      <c r="B18" s="35">
        <v>1</v>
      </c>
      <c r="C18" s="35">
        <v>1</v>
      </c>
      <c r="D18" s="37">
        <f t="shared" si="2"/>
        <v>100</v>
      </c>
      <c r="E18" s="35">
        <v>1</v>
      </c>
      <c r="F18" s="35">
        <v>1</v>
      </c>
      <c r="G18" s="37">
        <f t="shared" si="3"/>
        <v>100</v>
      </c>
      <c r="H18" s="35">
        <v>1</v>
      </c>
      <c r="I18" s="35">
        <v>1</v>
      </c>
      <c r="J18" s="37">
        <f t="shared" si="4"/>
        <v>100</v>
      </c>
      <c r="K18" s="35">
        <v>1</v>
      </c>
      <c r="L18" s="35">
        <v>1</v>
      </c>
      <c r="M18" s="37">
        <f t="shared" si="5"/>
        <v>100</v>
      </c>
      <c r="N18" s="35">
        <v>1</v>
      </c>
      <c r="O18" s="35">
        <v>1</v>
      </c>
      <c r="P18" s="37">
        <f t="shared" si="6"/>
        <v>100</v>
      </c>
      <c r="Q18" s="35">
        <v>1</v>
      </c>
      <c r="R18" s="35">
        <v>1</v>
      </c>
      <c r="S18" s="35">
        <v>1</v>
      </c>
      <c r="T18" s="35">
        <v>1</v>
      </c>
      <c r="U18" s="35">
        <v>1</v>
      </c>
      <c r="V18" s="37">
        <f t="shared" si="0"/>
        <v>100</v>
      </c>
      <c r="W18" s="38">
        <f t="shared" si="1"/>
        <v>100</v>
      </c>
      <c r="X18" s="8">
        <v>4</v>
      </c>
    </row>
    <row r="19" spans="1:24" x14ac:dyDescent="0.45">
      <c r="A19" s="29" t="s">
        <v>111</v>
      </c>
      <c r="B19" s="35">
        <v>1</v>
      </c>
      <c r="C19" s="35">
        <v>1</v>
      </c>
      <c r="D19" s="37">
        <f t="shared" si="2"/>
        <v>100</v>
      </c>
      <c r="E19" s="35">
        <v>1</v>
      </c>
      <c r="F19" s="35">
        <v>1</v>
      </c>
      <c r="G19" s="37">
        <f t="shared" si="3"/>
        <v>100</v>
      </c>
      <c r="H19" s="35">
        <v>1</v>
      </c>
      <c r="I19" s="35">
        <v>1</v>
      </c>
      <c r="J19" s="37">
        <f t="shared" si="4"/>
        <v>100</v>
      </c>
      <c r="K19" s="35">
        <v>1</v>
      </c>
      <c r="L19" s="35">
        <v>1</v>
      </c>
      <c r="M19" s="37">
        <f t="shared" si="5"/>
        <v>100</v>
      </c>
      <c r="N19" s="35">
        <v>1</v>
      </c>
      <c r="O19" s="35">
        <v>1</v>
      </c>
      <c r="P19" s="37">
        <f t="shared" si="6"/>
        <v>100</v>
      </c>
      <c r="Q19" s="35">
        <v>1</v>
      </c>
      <c r="R19" s="35">
        <v>1</v>
      </c>
      <c r="S19" s="35">
        <v>1</v>
      </c>
      <c r="T19" s="35">
        <v>1</v>
      </c>
      <c r="U19" s="35">
        <v>1</v>
      </c>
      <c r="V19" s="37">
        <f t="shared" si="0"/>
        <v>100</v>
      </c>
      <c r="W19" s="38">
        <f t="shared" si="1"/>
        <v>100</v>
      </c>
      <c r="X19" s="8">
        <v>2</v>
      </c>
    </row>
    <row r="20" spans="1:24" x14ac:dyDescent="0.45">
      <c r="A20" s="29" t="s">
        <v>113</v>
      </c>
      <c r="B20" s="35">
        <v>1</v>
      </c>
      <c r="C20" s="35">
        <v>1</v>
      </c>
      <c r="D20" s="37">
        <f t="shared" si="2"/>
        <v>100</v>
      </c>
      <c r="E20" s="35">
        <v>1</v>
      </c>
      <c r="F20" s="35">
        <v>1</v>
      </c>
      <c r="G20" s="37">
        <f t="shared" si="3"/>
        <v>100</v>
      </c>
      <c r="H20" s="35">
        <v>1</v>
      </c>
      <c r="I20" s="35">
        <v>1</v>
      </c>
      <c r="J20" s="37">
        <f t="shared" si="4"/>
        <v>100</v>
      </c>
      <c r="K20" s="35">
        <v>1</v>
      </c>
      <c r="L20" s="35">
        <v>1</v>
      </c>
      <c r="M20" s="37">
        <f t="shared" si="5"/>
        <v>100</v>
      </c>
      <c r="N20" s="35">
        <v>1</v>
      </c>
      <c r="O20" s="35">
        <v>1</v>
      </c>
      <c r="P20" s="37">
        <f t="shared" si="6"/>
        <v>100</v>
      </c>
      <c r="Q20" s="35">
        <v>1</v>
      </c>
      <c r="R20" s="35">
        <v>1</v>
      </c>
      <c r="S20" s="35">
        <v>1</v>
      </c>
      <c r="T20" s="35">
        <v>1</v>
      </c>
      <c r="U20" s="35">
        <v>1</v>
      </c>
      <c r="V20" s="37">
        <f t="shared" si="0"/>
        <v>100</v>
      </c>
      <c r="W20" s="38">
        <f t="shared" si="1"/>
        <v>100</v>
      </c>
      <c r="X20" s="8">
        <v>3</v>
      </c>
    </row>
    <row r="21" spans="1:24" x14ac:dyDescent="0.45">
      <c r="A21" s="29" t="s">
        <v>114</v>
      </c>
      <c r="B21" s="35">
        <v>1</v>
      </c>
      <c r="C21" s="35">
        <v>1</v>
      </c>
      <c r="D21" s="37">
        <f t="shared" si="2"/>
        <v>100</v>
      </c>
      <c r="E21" s="35">
        <v>1</v>
      </c>
      <c r="F21" s="35">
        <v>1</v>
      </c>
      <c r="G21" s="37">
        <f t="shared" si="3"/>
        <v>100</v>
      </c>
      <c r="H21" s="35">
        <v>1</v>
      </c>
      <c r="I21" s="35">
        <v>1</v>
      </c>
      <c r="J21" s="37">
        <f t="shared" si="4"/>
        <v>100</v>
      </c>
      <c r="K21" s="35">
        <v>1</v>
      </c>
      <c r="L21" s="35">
        <v>1</v>
      </c>
      <c r="M21" s="37">
        <f t="shared" si="5"/>
        <v>100</v>
      </c>
      <c r="N21" s="35">
        <v>1</v>
      </c>
      <c r="O21" s="35">
        <v>1</v>
      </c>
      <c r="P21" s="37">
        <f t="shared" si="6"/>
        <v>100</v>
      </c>
      <c r="Q21" s="35">
        <v>1</v>
      </c>
      <c r="R21" s="35">
        <v>1</v>
      </c>
      <c r="S21" s="35">
        <v>1</v>
      </c>
      <c r="T21" s="35">
        <v>1</v>
      </c>
      <c r="U21" s="35">
        <v>1</v>
      </c>
      <c r="V21" s="37">
        <f t="shared" si="0"/>
        <v>100</v>
      </c>
      <c r="W21" s="38">
        <f t="shared" si="1"/>
        <v>100</v>
      </c>
      <c r="X21" s="9">
        <v>4</v>
      </c>
    </row>
    <row r="22" spans="1:24" x14ac:dyDescent="0.45">
      <c r="A22" s="29" t="s">
        <v>116</v>
      </c>
      <c r="B22" s="35">
        <v>1</v>
      </c>
      <c r="C22" s="35">
        <v>1</v>
      </c>
      <c r="D22" s="37">
        <f t="shared" si="2"/>
        <v>100</v>
      </c>
      <c r="E22" s="35">
        <v>1</v>
      </c>
      <c r="F22" s="35">
        <v>1</v>
      </c>
      <c r="G22" s="37">
        <f t="shared" si="3"/>
        <v>100</v>
      </c>
      <c r="H22" s="35">
        <v>1</v>
      </c>
      <c r="I22" s="35">
        <v>1</v>
      </c>
      <c r="J22" s="37">
        <f t="shared" si="4"/>
        <v>100</v>
      </c>
      <c r="K22" s="35">
        <v>1</v>
      </c>
      <c r="L22" s="35">
        <v>1</v>
      </c>
      <c r="M22" s="37">
        <f t="shared" si="5"/>
        <v>100</v>
      </c>
      <c r="N22" s="35">
        <v>1</v>
      </c>
      <c r="O22" s="35">
        <v>1</v>
      </c>
      <c r="P22" s="37">
        <f t="shared" si="6"/>
        <v>100</v>
      </c>
      <c r="Q22" s="35">
        <v>1</v>
      </c>
      <c r="R22" s="35">
        <v>1</v>
      </c>
      <c r="S22" s="35">
        <v>1</v>
      </c>
      <c r="T22" s="35">
        <v>1</v>
      </c>
      <c r="U22" s="35">
        <v>1</v>
      </c>
      <c r="V22" s="37">
        <f t="shared" si="0"/>
        <v>100</v>
      </c>
      <c r="W22" s="38">
        <f t="shared" si="1"/>
        <v>100</v>
      </c>
      <c r="X22" s="8">
        <v>3</v>
      </c>
    </row>
    <row r="23" spans="1:24" x14ac:dyDescent="0.45">
      <c r="A23" s="29" t="s">
        <v>118</v>
      </c>
      <c r="B23" s="35">
        <v>1</v>
      </c>
      <c r="C23" s="35">
        <v>1</v>
      </c>
      <c r="D23" s="37">
        <f t="shared" si="2"/>
        <v>100</v>
      </c>
      <c r="E23" s="35">
        <v>1</v>
      </c>
      <c r="F23" s="35">
        <v>1</v>
      </c>
      <c r="G23" s="37">
        <f t="shared" si="3"/>
        <v>100</v>
      </c>
      <c r="H23" s="35">
        <v>1</v>
      </c>
      <c r="I23" s="35">
        <v>1</v>
      </c>
      <c r="J23" s="37">
        <f t="shared" si="4"/>
        <v>100</v>
      </c>
      <c r="K23" s="35">
        <v>1</v>
      </c>
      <c r="L23" s="35">
        <v>1</v>
      </c>
      <c r="M23" s="37">
        <f t="shared" si="5"/>
        <v>100</v>
      </c>
      <c r="N23" s="35">
        <v>1</v>
      </c>
      <c r="O23" s="35">
        <v>1</v>
      </c>
      <c r="P23" s="37">
        <f t="shared" si="6"/>
        <v>100</v>
      </c>
      <c r="Q23" s="35">
        <v>1</v>
      </c>
      <c r="R23" s="35">
        <v>1</v>
      </c>
      <c r="S23" s="35">
        <v>1</v>
      </c>
      <c r="T23" s="35">
        <v>1</v>
      </c>
      <c r="U23" s="35">
        <v>1</v>
      </c>
      <c r="V23" s="37">
        <f t="shared" si="0"/>
        <v>100</v>
      </c>
      <c r="W23" s="38">
        <f t="shared" si="1"/>
        <v>100</v>
      </c>
      <c r="X23" s="8">
        <v>1</v>
      </c>
    </row>
    <row r="24" spans="1:24" x14ac:dyDescent="0.45">
      <c r="A24" s="29" t="s">
        <v>119</v>
      </c>
      <c r="B24" s="35">
        <v>1</v>
      </c>
      <c r="C24" s="35">
        <v>1</v>
      </c>
      <c r="D24" s="37">
        <f t="shared" si="2"/>
        <v>100</v>
      </c>
      <c r="E24" s="35">
        <v>1</v>
      </c>
      <c r="F24" s="35">
        <v>1</v>
      </c>
      <c r="G24" s="37">
        <f t="shared" si="3"/>
        <v>100</v>
      </c>
      <c r="H24" s="35">
        <v>1</v>
      </c>
      <c r="I24" s="35">
        <v>1</v>
      </c>
      <c r="J24" s="37">
        <f t="shared" si="4"/>
        <v>100</v>
      </c>
      <c r="K24" s="35">
        <v>1</v>
      </c>
      <c r="L24" s="35">
        <v>1</v>
      </c>
      <c r="M24" s="37">
        <f t="shared" si="5"/>
        <v>100</v>
      </c>
      <c r="N24" s="35">
        <v>1</v>
      </c>
      <c r="O24" s="35">
        <v>1</v>
      </c>
      <c r="P24" s="37">
        <f t="shared" si="6"/>
        <v>100</v>
      </c>
      <c r="Q24" s="35">
        <v>1</v>
      </c>
      <c r="R24" s="35">
        <v>1</v>
      </c>
      <c r="S24" s="35">
        <v>1</v>
      </c>
      <c r="T24" s="35">
        <v>1</v>
      </c>
      <c r="U24" s="35">
        <v>1</v>
      </c>
      <c r="V24" s="37">
        <f t="shared" si="0"/>
        <v>100</v>
      </c>
      <c r="W24" s="38">
        <f t="shared" si="1"/>
        <v>100</v>
      </c>
      <c r="X24" s="8">
        <v>1</v>
      </c>
    </row>
    <row r="25" spans="1:24" x14ac:dyDescent="0.45">
      <c r="A25" s="29" t="s">
        <v>120</v>
      </c>
      <c r="B25" s="35">
        <v>1</v>
      </c>
      <c r="C25" s="35">
        <v>1</v>
      </c>
      <c r="D25" s="37">
        <f t="shared" si="2"/>
        <v>100</v>
      </c>
      <c r="E25" s="35">
        <v>1</v>
      </c>
      <c r="F25" s="35">
        <v>1</v>
      </c>
      <c r="G25" s="37">
        <f t="shared" si="3"/>
        <v>100</v>
      </c>
      <c r="H25" s="35">
        <v>1</v>
      </c>
      <c r="I25" s="35">
        <v>1</v>
      </c>
      <c r="J25" s="37">
        <f t="shared" si="4"/>
        <v>100</v>
      </c>
      <c r="K25" s="35">
        <v>1</v>
      </c>
      <c r="L25" s="35">
        <v>1</v>
      </c>
      <c r="M25" s="37">
        <f t="shared" si="5"/>
        <v>100</v>
      </c>
      <c r="N25" s="35">
        <v>1</v>
      </c>
      <c r="O25" s="35">
        <v>1</v>
      </c>
      <c r="P25" s="37">
        <f t="shared" si="6"/>
        <v>100</v>
      </c>
      <c r="Q25" s="35">
        <v>1</v>
      </c>
      <c r="R25" s="35">
        <v>1</v>
      </c>
      <c r="S25" s="35">
        <v>1</v>
      </c>
      <c r="T25" s="35">
        <v>1</v>
      </c>
      <c r="U25" s="35">
        <v>1</v>
      </c>
      <c r="V25" s="37">
        <f t="shared" si="0"/>
        <v>100</v>
      </c>
      <c r="W25" s="38">
        <f t="shared" si="1"/>
        <v>100</v>
      </c>
      <c r="X25" s="9">
        <v>2</v>
      </c>
    </row>
    <row r="26" spans="1:24" x14ac:dyDescent="0.45">
      <c r="A26" s="29" t="s">
        <v>151</v>
      </c>
      <c r="B26" s="35">
        <v>1</v>
      </c>
      <c r="C26" s="35">
        <v>1</v>
      </c>
      <c r="D26" s="37">
        <f t="shared" si="2"/>
        <v>100</v>
      </c>
      <c r="E26" s="35">
        <v>1</v>
      </c>
      <c r="F26" s="35">
        <v>1</v>
      </c>
      <c r="G26" s="37">
        <f t="shared" si="3"/>
        <v>100</v>
      </c>
      <c r="H26" s="35">
        <v>1</v>
      </c>
      <c r="I26" s="35">
        <v>1</v>
      </c>
      <c r="J26" s="37">
        <f t="shared" si="4"/>
        <v>100</v>
      </c>
      <c r="K26" s="35">
        <v>1</v>
      </c>
      <c r="L26" s="35">
        <v>1</v>
      </c>
      <c r="M26" s="37">
        <f t="shared" si="5"/>
        <v>100</v>
      </c>
      <c r="N26" s="35">
        <v>1</v>
      </c>
      <c r="O26" s="35">
        <v>1</v>
      </c>
      <c r="P26" s="37">
        <f t="shared" si="6"/>
        <v>100</v>
      </c>
      <c r="Q26" s="35">
        <v>1</v>
      </c>
      <c r="R26" s="35">
        <v>1</v>
      </c>
      <c r="S26" s="35">
        <v>1</v>
      </c>
      <c r="T26" s="35">
        <v>1</v>
      </c>
      <c r="U26" s="35">
        <v>1</v>
      </c>
      <c r="V26" s="37">
        <f t="shared" si="0"/>
        <v>100</v>
      </c>
      <c r="W26" s="38">
        <f t="shared" si="1"/>
        <v>100</v>
      </c>
      <c r="X26" s="8">
        <v>5</v>
      </c>
    </row>
    <row r="27" spans="1:24" x14ac:dyDescent="0.45">
      <c r="A27" s="44"/>
      <c r="B27" s="44"/>
    </row>
  </sheetData>
  <mergeCells count="10">
    <mergeCell ref="A1:V1"/>
    <mergeCell ref="A2:V2"/>
    <mergeCell ref="A3:V3"/>
    <mergeCell ref="A4:V4"/>
    <mergeCell ref="B6:D6"/>
    <mergeCell ref="E6:G6"/>
    <mergeCell ref="H6:J6"/>
    <mergeCell ref="K6:M6"/>
    <mergeCell ref="N6:P6"/>
    <mergeCell ref="Q6:U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workbookViewId="0">
      <pane xSplit="1" ySplit="6" topLeftCell="B7" activePane="bottomRight" state="frozen"/>
      <selection pane="topRight" activeCell="C1" sqref="C1"/>
      <selection pane="bottomLeft" activeCell="A9" sqref="A9"/>
      <selection pane="bottomRight" activeCell="F11" sqref="F11"/>
    </sheetView>
  </sheetViews>
  <sheetFormatPr baseColWidth="10" defaultColWidth="11.3984375" defaultRowHeight="12.75" x14ac:dyDescent="0.35"/>
  <cols>
    <col min="1" max="6" width="8.73046875" style="1" customWidth="1"/>
    <col min="7" max="7" width="15.73046875" style="1" customWidth="1"/>
    <col min="8" max="16384" width="11.3984375" style="1"/>
  </cols>
  <sheetData>
    <row r="1" spans="1:8" ht="15" x14ac:dyDescent="0.4">
      <c r="A1" s="63" t="s">
        <v>95</v>
      </c>
      <c r="B1" s="63"/>
      <c r="C1" s="63"/>
      <c r="D1" s="63"/>
      <c r="E1" s="63"/>
      <c r="F1" s="63"/>
      <c r="G1" s="63"/>
    </row>
    <row r="2" spans="1:8" ht="15" x14ac:dyDescent="0.4">
      <c r="A2" s="63" t="s">
        <v>0</v>
      </c>
      <c r="B2" s="63"/>
      <c r="C2" s="63"/>
      <c r="D2" s="63"/>
      <c r="E2" s="63"/>
      <c r="F2" s="63"/>
      <c r="G2" s="63"/>
    </row>
    <row r="3" spans="1:8" ht="15" x14ac:dyDescent="0.4">
      <c r="A3" s="63" t="s">
        <v>2</v>
      </c>
      <c r="B3" s="63"/>
      <c r="C3" s="63"/>
      <c r="D3" s="63"/>
      <c r="E3" s="63"/>
      <c r="F3" s="63"/>
      <c r="G3" s="63"/>
    </row>
    <row r="4" spans="1:8" ht="15" x14ac:dyDescent="0.4">
      <c r="A4" s="64" t="s">
        <v>96</v>
      </c>
      <c r="B4" s="64"/>
      <c r="C4" s="64"/>
      <c r="D4" s="64"/>
      <c r="E4" s="64"/>
      <c r="F4" s="64"/>
      <c r="G4" s="64"/>
    </row>
    <row r="5" spans="1:8" ht="13.15" x14ac:dyDescent="0.4">
      <c r="A5" s="2"/>
      <c r="B5" s="3"/>
      <c r="C5" s="3"/>
      <c r="D5" s="3"/>
      <c r="E5" s="3"/>
      <c r="F5" s="4"/>
      <c r="G5" s="3"/>
    </row>
    <row r="6" spans="1:8" x14ac:dyDescent="0.35">
      <c r="A6" s="5" t="s">
        <v>4</v>
      </c>
      <c r="B6" s="5" t="s">
        <v>30</v>
      </c>
      <c r="C6" s="5" t="s">
        <v>31</v>
      </c>
      <c r="D6" s="5" t="s">
        <v>32</v>
      </c>
      <c r="E6" s="5" t="s">
        <v>33</v>
      </c>
      <c r="F6" s="5" t="s">
        <v>34</v>
      </c>
      <c r="G6" s="5" t="s">
        <v>35</v>
      </c>
    </row>
    <row r="7" spans="1:8" ht="13.15" x14ac:dyDescent="0.4">
      <c r="A7" s="29" t="s">
        <v>97</v>
      </c>
      <c r="B7" s="40">
        <v>100</v>
      </c>
      <c r="C7" s="40">
        <v>100</v>
      </c>
      <c r="D7" s="40">
        <v>100</v>
      </c>
      <c r="E7" s="6">
        <v>100</v>
      </c>
      <c r="F7" s="40">
        <v>100</v>
      </c>
      <c r="G7" s="7">
        <f>AVERAGE(B7:F7)</f>
        <v>100</v>
      </c>
      <c r="H7" s="8">
        <v>4</v>
      </c>
    </row>
    <row r="8" spans="1:8" ht="13.15" x14ac:dyDescent="0.4">
      <c r="A8" s="29" t="s">
        <v>99</v>
      </c>
      <c r="B8" s="40">
        <v>100</v>
      </c>
      <c r="C8" s="40">
        <v>100</v>
      </c>
      <c r="D8" s="40">
        <v>100</v>
      </c>
      <c r="E8" s="6">
        <v>100</v>
      </c>
      <c r="F8" s="40">
        <v>100</v>
      </c>
      <c r="G8" s="7">
        <f t="shared" ref="G8:G25" si="0">AVERAGE(B8:F8)</f>
        <v>100</v>
      </c>
      <c r="H8" s="8">
        <v>1</v>
      </c>
    </row>
    <row r="9" spans="1:8" ht="13.15" x14ac:dyDescent="0.4">
      <c r="A9" s="29" t="s">
        <v>100</v>
      </c>
      <c r="B9" s="40">
        <v>100</v>
      </c>
      <c r="C9" s="40">
        <v>100</v>
      </c>
      <c r="D9" s="40">
        <v>100</v>
      </c>
      <c r="E9" s="6">
        <v>100</v>
      </c>
      <c r="F9" s="40">
        <v>100</v>
      </c>
      <c r="G9" s="7">
        <f t="shared" si="0"/>
        <v>100</v>
      </c>
      <c r="H9" s="8">
        <v>3</v>
      </c>
    </row>
    <row r="10" spans="1:8" ht="13.15" x14ac:dyDescent="0.4">
      <c r="A10" s="29" t="s">
        <v>101</v>
      </c>
      <c r="B10" s="40">
        <v>100</v>
      </c>
      <c r="C10" s="40">
        <v>100</v>
      </c>
      <c r="D10" s="40">
        <v>100</v>
      </c>
      <c r="E10" s="6">
        <v>100</v>
      </c>
      <c r="F10" s="40">
        <v>100</v>
      </c>
      <c r="G10" s="7">
        <f t="shared" si="0"/>
        <v>100</v>
      </c>
      <c r="H10" s="8">
        <v>5</v>
      </c>
    </row>
    <row r="11" spans="1:8" ht="13.15" x14ac:dyDescent="0.4">
      <c r="A11" s="29" t="s">
        <v>102</v>
      </c>
      <c r="B11" s="40">
        <v>100</v>
      </c>
      <c r="C11" s="40">
        <v>100</v>
      </c>
      <c r="D11" s="40">
        <v>100</v>
      </c>
      <c r="E11" s="6">
        <v>100</v>
      </c>
      <c r="F11" s="40">
        <v>100</v>
      </c>
      <c r="G11" s="7">
        <f t="shared" si="0"/>
        <v>100</v>
      </c>
      <c r="H11" s="9">
        <v>5</v>
      </c>
    </row>
    <row r="12" spans="1:8" ht="13.15" x14ac:dyDescent="0.4">
      <c r="A12" s="29" t="s">
        <v>103</v>
      </c>
      <c r="B12" s="40">
        <v>100</v>
      </c>
      <c r="C12" s="40">
        <v>100</v>
      </c>
      <c r="D12" s="40">
        <v>100</v>
      </c>
      <c r="E12" s="6">
        <v>50</v>
      </c>
      <c r="F12" s="40">
        <v>100</v>
      </c>
      <c r="G12" s="7">
        <f t="shared" si="0"/>
        <v>90</v>
      </c>
      <c r="H12" s="9">
        <v>3</v>
      </c>
    </row>
    <row r="13" spans="1:8" ht="13.15" x14ac:dyDescent="0.4">
      <c r="A13" s="29" t="s">
        <v>105</v>
      </c>
      <c r="B13" s="40">
        <v>100</v>
      </c>
      <c r="C13" s="40">
        <v>100</v>
      </c>
      <c r="D13" s="40">
        <v>100</v>
      </c>
      <c r="E13" s="6">
        <v>100</v>
      </c>
      <c r="F13" s="40">
        <v>100</v>
      </c>
      <c r="G13" s="7">
        <f t="shared" si="0"/>
        <v>100</v>
      </c>
      <c r="H13" s="8">
        <v>4</v>
      </c>
    </row>
    <row r="14" spans="1:8" ht="13.15" x14ac:dyDescent="0.4">
      <c r="A14" s="29" t="s">
        <v>106</v>
      </c>
      <c r="B14" s="40">
        <v>100</v>
      </c>
      <c r="C14" s="40">
        <v>100</v>
      </c>
      <c r="D14" s="40">
        <v>100</v>
      </c>
      <c r="E14" s="6">
        <v>100</v>
      </c>
      <c r="F14" s="40">
        <v>100</v>
      </c>
      <c r="G14" s="7">
        <f t="shared" si="0"/>
        <v>100</v>
      </c>
      <c r="H14" s="8">
        <v>1</v>
      </c>
    </row>
    <row r="15" spans="1:8" ht="13.15" x14ac:dyDescent="0.4">
      <c r="A15" s="29" t="s">
        <v>107</v>
      </c>
      <c r="B15" s="40">
        <v>100</v>
      </c>
      <c r="C15" s="40">
        <v>100</v>
      </c>
      <c r="D15" s="40">
        <v>100</v>
      </c>
      <c r="E15" s="6">
        <v>100</v>
      </c>
      <c r="F15" s="40">
        <v>100</v>
      </c>
      <c r="G15" s="7">
        <f t="shared" si="0"/>
        <v>100</v>
      </c>
      <c r="H15" s="8">
        <v>2</v>
      </c>
    </row>
    <row r="16" spans="1:8" ht="13.15" x14ac:dyDescent="0.4">
      <c r="A16" s="29" t="s">
        <v>109</v>
      </c>
      <c r="B16" s="40">
        <v>100</v>
      </c>
      <c r="C16" s="40">
        <v>100</v>
      </c>
      <c r="D16" s="40">
        <v>100</v>
      </c>
      <c r="E16" s="6">
        <v>100</v>
      </c>
      <c r="F16" s="40">
        <v>100</v>
      </c>
      <c r="G16" s="7">
        <f t="shared" si="0"/>
        <v>100</v>
      </c>
      <c r="H16" s="8">
        <v>2</v>
      </c>
    </row>
    <row r="17" spans="1:8" ht="13.15" x14ac:dyDescent="0.4">
      <c r="A17" s="29" t="s">
        <v>110</v>
      </c>
      <c r="B17" s="40">
        <v>100</v>
      </c>
      <c r="C17" s="40">
        <v>100</v>
      </c>
      <c r="D17" s="40">
        <v>100</v>
      </c>
      <c r="E17" s="6">
        <v>100</v>
      </c>
      <c r="F17" s="40">
        <v>100</v>
      </c>
      <c r="G17" s="7">
        <f t="shared" si="0"/>
        <v>100</v>
      </c>
      <c r="H17" s="8">
        <v>4</v>
      </c>
    </row>
    <row r="18" spans="1:8" ht="13.15" x14ac:dyDescent="0.4">
      <c r="A18" s="29" t="s">
        <v>111</v>
      </c>
      <c r="B18" s="40">
        <v>100</v>
      </c>
      <c r="C18" s="40">
        <v>100</v>
      </c>
      <c r="D18" s="40">
        <v>100</v>
      </c>
      <c r="E18" s="6">
        <v>100</v>
      </c>
      <c r="F18" s="40">
        <v>100</v>
      </c>
      <c r="G18" s="7">
        <f t="shared" si="0"/>
        <v>100</v>
      </c>
      <c r="H18" s="8">
        <v>2</v>
      </c>
    </row>
    <row r="19" spans="1:8" ht="13.15" x14ac:dyDescent="0.4">
      <c r="A19" s="29" t="s">
        <v>113</v>
      </c>
      <c r="B19" s="40">
        <v>100</v>
      </c>
      <c r="C19" s="40">
        <v>100</v>
      </c>
      <c r="D19" s="40">
        <v>100</v>
      </c>
      <c r="E19" s="6">
        <v>50</v>
      </c>
      <c r="F19" s="40">
        <v>100</v>
      </c>
      <c r="G19" s="7">
        <f t="shared" si="0"/>
        <v>90</v>
      </c>
      <c r="H19" s="8">
        <v>3</v>
      </c>
    </row>
    <row r="20" spans="1:8" ht="13.15" x14ac:dyDescent="0.4">
      <c r="A20" s="29" t="s">
        <v>114</v>
      </c>
      <c r="B20" s="40">
        <v>100</v>
      </c>
      <c r="C20" s="40">
        <v>100</v>
      </c>
      <c r="D20" s="40">
        <v>100</v>
      </c>
      <c r="E20" s="6">
        <v>100</v>
      </c>
      <c r="F20" s="40">
        <v>100</v>
      </c>
      <c r="G20" s="7">
        <f t="shared" si="0"/>
        <v>100</v>
      </c>
      <c r="H20" s="9">
        <v>4</v>
      </c>
    </row>
    <row r="21" spans="1:8" ht="13.15" x14ac:dyDescent="0.4">
      <c r="A21" s="29" t="s">
        <v>116</v>
      </c>
      <c r="B21" s="40">
        <v>100</v>
      </c>
      <c r="C21" s="40">
        <v>100</v>
      </c>
      <c r="D21" s="40">
        <v>100</v>
      </c>
      <c r="E21" s="6">
        <v>100</v>
      </c>
      <c r="F21" s="40">
        <v>100</v>
      </c>
      <c r="G21" s="7">
        <f t="shared" si="0"/>
        <v>100</v>
      </c>
      <c r="H21" s="8">
        <v>3</v>
      </c>
    </row>
    <row r="22" spans="1:8" ht="13.15" x14ac:dyDescent="0.4">
      <c r="A22" s="29" t="s">
        <v>118</v>
      </c>
      <c r="B22" s="40">
        <v>100</v>
      </c>
      <c r="C22" s="40">
        <v>100</v>
      </c>
      <c r="D22" s="40">
        <v>100</v>
      </c>
      <c r="E22" s="6">
        <v>100</v>
      </c>
      <c r="F22" s="40">
        <v>100</v>
      </c>
      <c r="G22" s="7">
        <f t="shared" si="0"/>
        <v>100</v>
      </c>
      <c r="H22" s="8">
        <v>1</v>
      </c>
    </row>
    <row r="23" spans="1:8" ht="13.15" x14ac:dyDescent="0.4">
      <c r="A23" s="29" t="s">
        <v>119</v>
      </c>
      <c r="B23" s="40">
        <v>100</v>
      </c>
      <c r="C23" s="40">
        <v>100</v>
      </c>
      <c r="D23" s="40">
        <v>100</v>
      </c>
      <c r="E23" s="6">
        <v>100</v>
      </c>
      <c r="F23" s="40">
        <v>100</v>
      </c>
      <c r="G23" s="7">
        <f t="shared" si="0"/>
        <v>100</v>
      </c>
      <c r="H23" s="8">
        <v>1</v>
      </c>
    </row>
    <row r="24" spans="1:8" ht="13.15" x14ac:dyDescent="0.4">
      <c r="A24" s="29" t="s">
        <v>120</v>
      </c>
      <c r="B24" s="40">
        <v>100</v>
      </c>
      <c r="C24" s="40">
        <v>100</v>
      </c>
      <c r="D24" s="40">
        <v>100</v>
      </c>
      <c r="E24" s="6">
        <v>100</v>
      </c>
      <c r="F24" s="40">
        <v>100</v>
      </c>
      <c r="G24" s="7">
        <f t="shared" si="0"/>
        <v>100</v>
      </c>
      <c r="H24" s="9">
        <v>2</v>
      </c>
    </row>
    <row r="25" spans="1:8" ht="13.15" x14ac:dyDescent="0.4">
      <c r="A25" s="29" t="s">
        <v>151</v>
      </c>
      <c r="B25" s="40">
        <v>100</v>
      </c>
      <c r="C25" s="40">
        <v>100</v>
      </c>
      <c r="D25" s="40">
        <v>100</v>
      </c>
      <c r="E25" s="6">
        <v>100</v>
      </c>
      <c r="F25" s="40">
        <v>100</v>
      </c>
      <c r="G25" s="7">
        <f t="shared" si="0"/>
        <v>100</v>
      </c>
      <c r="H25" s="8">
        <v>5</v>
      </c>
    </row>
  </sheetData>
  <sheetProtection selectLockedCells="1" selectUnlockedCells="1"/>
  <mergeCells count="4">
    <mergeCell ref="A1:G1"/>
    <mergeCell ref="A2:G2"/>
    <mergeCell ref="A3:G3"/>
    <mergeCell ref="A4:G4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32"/>
  <sheetViews>
    <sheetView workbookViewId="0">
      <pane xSplit="1" ySplit="7" topLeftCell="B8" activePane="bottomRight" state="frozen"/>
      <selection pane="topRight" activeCell="C1" sqref="C1"/>
      <selection pane="bottomLeft" activeCell="A9" sqref="A9"/>
      <selection pane="bottomRight" activeCell="K12" sqref="K12"/>
    </sheetView>
  </sheetViews>
  <sheetFormatPr baseColWidth="10" defaultColWidth="11.3984375" defaultRowHeight="12.75" x14ac:dyDescent="0.35"/>
  <cols>
    <col min="1" max="1" width="8.73046875" style="1" customWidth="1"/>
    <col min="2" max="16" width="8.59765625" style="1" customWidth="1"/>
    <col min="17" max="17" width="14.265625" style="1" bestFit="1" customWidth="1"/>
    <col min="18" max="16384" width="11.3984375" style="1"/>
  </cols>
  <sheetData>
    <row r="1" spans="1:18" ht="15" x14ac:dyDescent="0.4">
      <c r="A1" s="63" t="s">
        <v>95</v>
      </c>
      <c r="B1" s="63"/>
      <c r="C1" s="63"/>
      <c r="D1" s="63"/>
      <c r="E1" s="63"/>
      <c r="F1" s="63"/>
      <c r="G1" s="63"/>
      <c r="H1" s="63"/>
    </row>
    <row r="2" spans="1:18" ht="15" x14ac:dyDescent="0.4">
      <c r="A2" s="63" t="s">
        <v>0</v>
      </c>
      <c r="B2" s="63"/>
      <c r="C2" s="63"/>
      <c r="D2" s="63"/>
      <c r="E2" s="63"/>
      <c r="F2" s="63"/>
      <c r="G2" s="63"/>
      <c r="H2" s="63"/>
    </row>
    <row r="3" spans="1:18" ht="15" x14ac:dyDescent="0.4">
      <c r="A3" s="63" t="s">
        <v>2</v>
      </c>
      <c r="B3" s="63"/>
      <c r="C3" s="63"/>
      <c r="D3" s="63"/>
      <c r="E3" s="63"/>
      <c r="F3" s="63"/>
      <c r="G3" s="63"/>
      <c r="H3" s="63"/>
    </row>
    <row r="4" spans="1:18" ht="15" x14ac:dyDescent="0.4">
      <c r="A4" s="64" t="s">
        <v>36</v>
      </c>
      <c r="B4" s="64"/>
      <c r="C4" s="64"/>
      <c r="D4" s="64"/>
      <c r="E4" s="64"/>
      <c r="F4" s="64"/>
      <c r="G4" s="64"/>
      <c r="H4" s="64"/>
    </row>
    <row r="5" spans="1:18" ht="13.15" x14ac:dyDescent="0.4">
      <c r="A5" s="2"/>
      <c r="B5" s="4"/>
      <c r="C5" s="3"/>
      <c r="D5" s="3"/>
      <c r="E5" s="3"/>
      <c r="F5" s="3"/>
      <c r="G5" s="3"/>
      <c r="H5" s="3"/>
    </row>
    <row r="6" spans="1:18" x14ac:dyDescent="0.35">
      <c r="A6" s="2"/>
      <c r="B6" s="65" t="s">
        <v>37</v>
      </c>
      <c r="C6" s="66"/>
      <c r="D6" s="67"/>
      <c r="E6" s="65" t="s">
        <v>38</v>
      </c>
      <c r="F6" s="66"/>
      <c r="G6" s="67"/>
      <c r="H6" s="65" t="s">
        <v>39</v>
      </c>
      <c r="I6" s="66"/>
      <c r="J6" s="67"/>
      <c r="K6" s="65" t="s">
        <v>40</v>
      </c>
      <c r="L6" s="66"/>
      <c r="M6" s="67"/>
      <c r="N6" s="65" t="s">
        <v>41</v>
      </c>
      <c r="O6" s="66"/>
      <c r="P6" s="67"/>
      <c r="Q6" s="69" t="s">
        <v>42</v>
      </c>
    </row>
    <row r="7" spans="1:18" x14ac:dyDescent="0.35">
      <c r="A7" s="5" t="s">
        <v>4</v>
      </c>
      <c r="B7" s="54" t="s">
        <v>43</v>
      </c>
      <c r="C7" s="54" t="s">
        <v>44</v>
      </c>
      <c r="D7" s="54" t="s">
        <v>45</v>
      </c>
      <c r="E7" s="54" t="s">
        <v>43</v>
      </c>
      <c r="F7" s="54" t="s">
        <v>44</v>
      </c>
      <c r="G7" s="54" t="s">
        <v>45</v>
      </c>
      <c r="H7" s="54" t="s">
        <v>43</v>
      </c>
      <c r="I7" s="54" t="s">
        <v>44</v>
      </c>
      <c r="J7" s="54" t="s">
        <v>45</v>
      </c>
      <c r="K7" s="54" t="s">
        <v>43</v>
      </c>
      <c r="L7" s="54" t="s">
        <v>44</v>
      </c>
      <c r="M7" s="54" t="s">
        <v>45</v>
      </c>
      <c r="N7" s="54" t="s">
        <v>43</v>
      </c>
      <c r="O7" s="54" t="s">
        <v>44</v>
      </c>
      <c r="P7" s="54" t="s">
        <v>45</v>
      </c>
      <c r="Q7" s="70"/>
    </row>
    <row r="8" spans="1:18" ht="13.15" x14ac:dyDescent="0.4">
      <c r="A8" s="29" t="s">
        <v>97</v>
      </c>
      <c r="B8" s="40">
        <v>100</v>
      </c>
      <c r="C8" s="12">
        <f t="shared" ref="C8:C26" si="0">F30</f>
        <v>100</v>
      </c>
      <c r="D8" s="7">
        <f>AVERAGE(B8:C8)</f>
        <v>100</v>
      </c>
      <c r="E8" s="40">
        <v>100</v>
      </c>
      <c r="F8" s="12">
        <f t="shared" ref="F8:F26" si="1">F51</f>
        <v>100</v>
      </c>
      <c r="G8" s="7">
        <f>AVERAGE(E8:F8)</f>
        <v>100</v>
      </c>
      <c r="H8" s="40">
        <v>100</v>
      </c>
      <c r="I8" s="12">
        <f t="shared" ref="I8:I26" si="2">F72</f>
        <v>100</v>
      </c>
      <c r="J8" s="7">
        <f>AVERAGE(H8:I8)</f>
        <v>100</v>
      </c>
      <c r="K8" s="6">
        <v>100</v>
      </c>
      <c r="L8" s="12">
        <f t="shared" ref="L8:L26" si="3">F93</f>
        <v>100</v>
      </c>
      <c r="M8" s="7">
        <f>AVERAGE(K8:L8)</f>
        <v>100</v>
      </c>
      <c r="N8" s="40">
        <v>100</v>
      </c>
      <c r="O8" s="12">
        <f t="shared" ref="O8:O26" si="4">F114</f>
        <v>100</v>
      </c>
      <c r="P8" s="7">
        <f>AVERAGE(N8:O8)</f>
        <v>100</v>
      </c>
      <c r="Q8" s="13">
        <f>SUM(D8,G8,J8,M8,P8)/5</f>
        <v>100</v>
      </c>
      <c r="R8" s="8">
        <v>4</v>
      </c>
    </row>
    <row r="9" spans="1:18" ht="13.15" x14ac:dyDescent="0.4">
      <c r="A9" s="29" t="s">
        <v>99</v>
      </c>
      <c r="B9" s="40">
        <v>100</v>
      </c>
      <c r="C9" s="12">
        <f t="shared" si="0"/>
        <v>100</v>
      </c>
      <c r="D9" s="7">
        <f t="shared" ref="D9:D26" si="5">AVERAGE(B9:C9)</f>
        <v>100</v>
      </c>
      <c r="E9" s="40">
        <v>100</v>
      </c>
      <c r="F9" s="12">
        <f t="shared" si="1"/>
        <v>100</v>
      </c>
      <c r="G9" s="7">
        <f t="shared" ref="G9:G26" si="6">AVERAGE(E9:F9)</f>
        <v>100</v>
      </c>
      <c r="H9" s="40">
        <v>100</v>
      </c>
      <c r="I9" s="12">
        <f t="shared" si="2"/>
        <v>100</v>
      </c>
      <c r="J9" s="7">
        <f t="shared" ref="J9:J26" si="7">AVERAGE(H9:I9)</f>
        <v>100</v>
      </c>
      <c r="K9" s="6">
        <v>100</v>
      </c>
      <c r="L9" s="12">
        <f t="shared" si="3"/>
        <v>100</v>
      </c>
      <c r="M9" s="7">
        <f t="shared" ref="M9:M26" si="8">AVERAGE(K9:L9)</f>
        <v>100</v>
      </c>
      <c r="N9" s="40">
        <v>100</v>
      </c>
      <c r="O9" s="12">
        <f t="shared" si="4"/>
        <v>100</v>
      </c>
      <c r="P9" s="7">
        <f t="shared" ref="P9:P26" si="9">AVERAGE(N9:O9)</f>
        <v>100</v>
      </c>
      <c r="Q9" s="13">
        <f t="shared" ref="Q9:Q26" si="10">SUM(D9,G9,J9,M9,P9)/5</f>
        <v>100</v>
      </c>
      <c r="R9" s="8">
        <v>1</v>
      </c>
    </row>
    <row r="10" spans="1:18" ht="13.15" x14ac:dyDescent="0.4">
      <c r="A10" s="29" t="s">
        <v>100</v>
      </c>
      <c r="B10" s="40">
        <v>100</v>
      </c>
      <c r="C10" s="12">
        <f t="shared" si="0"/>
        <v>100</v>
      </c>
      <c r="D10" s="7">
        <f t="shared" si="5"/>
        <v>100</v>
      </c>
      <c r="E10" s="40">
        <v>100</v>
      </c>
      <c r="F10" s="12">
        <f t="shared" si="1"/>
        <v>100</v>
      </c>
      <c r="G10" s="7">
        <f t="shared" si="6"/>
        <v>100</v>
      </c>
      <c r="H10" s="40">
        <v>100</v>
      </c>
      <c r="I10" s="12">
        <f t="shared" si="2"/>
        <v>100</v>
      </c>
      <c r="J10" s="7">
        <f t="shared" si="7"/>
        <v>100</v>
      </c>
      <c r="K10" s="6">
        <v>100</v>
      </c>
      <c r="L10" s="12">
        <f t="shared" si="3"/>
        <v>98.75</v>
      </c>
      <c r="M10" s="7">
        <f t="shared" si="8"/>
        <v>99.375</v>
      </c>
      <c r="N10" s="40">
        <v>100</v>
      </c>
      <c r="O10" s="12">
        <f t="shared" si="4"/>
        <v>100</v>
      </c>
      <c r="P10" s="7">
        <f t="shared" si="9"/>
        <v>100</v>
      </c>
      <c r="Q10" s="13">
        <f t="shared" si="10"/>
        <v>99.875</v>
      </c>
      <c r="R10" s="8">
        <v>3</v>
      </c>
    </row>
    <row r="11" spans="1:18" ht="13.15" x14ac:dyDescent="0.4">
      <c r="A11" s="29" t="s">
        <v>101</v>
      </c>
      <c r="B11" s="40">
        <v>100</v>
      </c>
      <c r="C11" s="12">
        <f t="shared" si="0"/>
        <v>100</v>
      </c>
      <c r="D11" s="7">
        <f t="shared" si="5"/>
        <v>100</v>
      </c>
      <c r="E11" s="40">
        <v>100</v>
      </c>
      <c r="F11" s="12">
        <f t="shared" si="1"/>
        <v>100</v>
      </c>
      <c r="G11" s="7">
        <f t="shared" si="6"/>
        <v>100</v>
      </c>
      <c r="H11" s="40">
        <v>100</v>
      </c>
      <c r="I11" s="12">
        <f t="shared" si="2"/>
        <v>100</v>
      </c>
      <c r="J11" s="7">
        <f t="shared" si="7"/>
        <v>100</v>
      </c>
      <c r="K11" s="6">
        <v>100</v>
      </c>
      <c r="L11" s="12">
        <f t="shared" si="3"/>
        <v>100</v>
      </c>
      <c r="M11" s="7">
        <f t="shared" si="8"/>
        <v>100</v>
      </c>
      <c r="N11" s="40">
        <v>100</v>
      </c>
      <c r="O11" s="12">
        <f t="shared" si="4"/>
        <v>100</v>
      </c>
      <c r="P11" s="7">
        <f t="shared" si="9"/>
        <v>100</v>
      </c>
      <c r="Q11" s="13">
        <f t="shared" si="10"/>
        <v>100</v>
      </c>
      <c r="R11" s="8">
        <v>5</v>
      </c>
    </row>
    <row r="12" spans="1:18" ht="13.15" x14ac:dyDescent="0.4">
      <c r="A12" s="29" t="s">
        <v>102</v>
      </c>
      <c r="B12" s="40">
        <v>100</v>
      </c>
      <c r="C12" s="12">
        <f t="shared" si="0"/>
        <v>100</v>
      </c>
      <c r="D12" s="7">
        <f t="shared" si="5"/>
        <v>100</v>
      </c>
      <c r="E12" s="40">
        <v>100</v>
      </c>
      <c r="F12" s="12">
        <f t="shared" si="1"/>
        <v>100</v>
      </c>
      <c r="G12" s="7">
        <f t="shared" si="6"/>
        <v>100</v>
      </c>
      <c r="H12" s="40">
        <v>100</v>
      </c>
      <c r="I12" s="12">
        <f t="shared" si="2"/>
        <v>100</v>
      </c>
      <c r="J12" s="7">
        <f t="shared" si="7"/>
        <v>100</v>
      </c>
      <c r="K12" s="6">
        <v>100</v>
      </c>
      <c r="L12" s="12">
        <f t="shared" si="3"/>
        <v>100</v>
      </c>
      <c r="M12" s="7">
        <f t="shared" si="8"/>
        <v>100</v>
      </c>
      <c r="N12" s="40">
        <v>100</v>
      </c>
      <c r="O12" s="12">
        <f t="shared" si="4"/>
        <v>100</v>
      </c>
      <c r="P12" s="7">
        <f t="shared" si="9"/>
        <v>100</v>
      </c>
      <c r="Q12" s="13">
        <f t="shared" si="10"/>
        <v>100</v>
      </c>
      <c r="R12" s="9">
        <v>5</v>
      </c>
    </row>
    <row r="13" spans="1:18" ht="13.15" x14ac:dyDescent="0.4">
      <c r="A13" s="29" t="s">
        <v>103</v>
      </c>
      <c r="B13" s="40">
        <v>100</v>
      </c>
      <c r="C13" s="12">
        <f t="shared" si="0"/>
        <v>100</v>
      </c>
      <c r="D13" s="7">
        <f t="shared" si="5"/>
        <v>100</v>
      </c>
      <c r="E13" s="40">
        <v>100</v>
      </c>
      <c r="F13" s="12">
        <f t="shared" si="1"/>
        <v>100</v>
      </c>
      <c r="G13" s="7">
        <f t="shared" si="6"/>
        <v>100</v>
      </c>
      <c r="H13" s="40">
        <v>100</v>
      </c>
      <c r="I13" s="12">
        <f t="shared" si="2"/>
        <v>100</v>
      </c>
      <c r="J13" s="7">
        <f t="shared" si="7"/>
        <v>100</v>
      </c>
      <c r="K13" s="6">
        <v>100</v>
      </c>
      <c r="L13" s="12">
        <f t="shared" si="3"/>
        <v>57.916666666666671</v>
      </c>
      <c r="M13" s="7">
        <f t="shared" si="8"/>
        <v>78.958333333333343</v>
      </c>
      <c r="N13" s="40">
        <v>100</v>
      </c>
      <c r="O13" s="12">
        <f t="shared" si="4"/>
        <v>100</v>
      </c>
      <c r="P13" s="7">
        <f t="shared" si="9"/>
        <v>100</v>
      </c>
      <c r="Q13" s="13">
        <f t="shared" si="10"/>
        <v>95.791666666666671</v>
      </c>
      <c r="R13" s="9">
        <v>3</v>
      </c>
    </row>
    <row r="14" spans="1:18" ht="13.15" x14ac:dyDescent="0.4">
      <c r="A14" s="29" t="s">
        <v>105</v>
      </c>
      <c r="B14" s="40">
        <v>100</v>
      </c>
      <c r="C14" s="12">
        <f t="shared" si="0"/>
        <v>100</v>
      </c>
      <c r="D14" s="7">
        <f t="shared" si="5"/>
        <v>100</v>
      </c>
      <c r="E14" s="40">
        <v>100</v>
      </c>
      <c r="F14" s="12">
        <f t="shared" si="1"/>
        <v>100</v>
      </c>
      <c r="G14" s="7">
        <f t="shared" si="6"/>
        <v>100</v>
      </c>
      <c r="H14" s="40">
        <v>100</v>
      </c>
      <c r="I14" s="12">
        <f t="shared" si="2"/>
        <v>100</v>
      </c>
      <c r="J14" s="7">
        <f t="shared" si="7"/>
        <v>100</v>
      </c>
      <c r="K14" s="6">
        <v>100</v>
      </c>
      <c r="L14" s="12">
        <f t="shared" si="3"/>
        <v>100</v>
      </c>
      <c r="M14" s="7">
        <f t="shared" si="8"/>
        <v>100</v>
      </c>
      <c r="N14" s="40">
        <v>100</v>
      </c>
      <c r="O14" s="12">
        <f t="shared" si="4"/>
        <v>100</v>
      </c>
      <c r="P14" s="7">
        <f t="shared" si="9"/>
        <v>100</v>
      </c>
      <c r="Q14" s="13">
        <f t="shared" si="10"/>
        <v>100</v>
      </c>
      <c r="R14" s="8">
        <v>4</v>
      </c>
    </row>
    <row r="15" spans="1:18" ht="13.15" x14ac:dyDescent="0.4">
      <c r="A15" s="29" t="s">
        <v>106</v>
      </c>
      <c r="B15" s="40">
        <v>100</v>
      </c>
      <c r="C15" s="12">
        <f t="shared" si="0"/>
        <v>100</v>
      </c>
      <c r="D15" s="7">
        <f t="shared" si="5"/>
        <v>100</v>
      </c>
      <c r="E15" s="40">
        <v>100</v>
      </c>
      <c r="F15" s="12">
        <f t="shared" si="1"/>
        <v>100</v>
      </c>
      <c r="G15" s="7">
        <f t="shared" si="6"/>
        <v>100</v>
      </c>
      <c r="H15" s="40">
        <v>100</v>
      </c>
      <c r="I15" s="12">
        <f t="shared" si="2"/>
        <v>100</v>
      </c>
      <c r="J15" s="7">
        <f t="shared" si="7"/>
        <v>100</v>
      </c>
      <c r="K15" s="6">
        <v>100</v>
      </c>
      <c r="L15" s="12">
        <f t="shared" si="3"/>
        <v>100</v>
      </c>
      <c r="M15" s="7">
        <f t="shared" si="8"/>
        <v>100</v>
      </c>
      <c r="N15" s="40">
        <v>100</v>
      </c>
      <c r="O15" s="12">
        <f t="shared" si="4"/>
        <v>100</v>
      </c>
      <c r="P15" s="7">
        <f t="shared" si="9"/>
        <v>100</v>
      </c>
      <c r="Q15" s="13">
        <f t="shared" si="10"/>
        <v>100</v>
      </c>
      <c r="R15" s="8">
        <v>1</v>
      </c>
    </row>
    <row r="16" spans="1:18" ht="13.15" x14ac:dyDescent="0.4">
      <c r="A16" s="29" t="s">
        <v>107</v>
      </c>
      <c r="B16" s="40">
        <v>100</v>
      </c>
      <c r="C16" s="12">
        <f t="shared" si="0"/>
        <v>100</v>
      </c>
      <c r="D16" s="7">
        <f t="shared" si="5"/>
        <v>100</v>
      </c>
      <c r="E16" s="40">
        <v>100</v>
      </c>
      <c r="F16" s="12">
        <f t="shared" si="1"/>
        <v>100</v>
      </c>
      <c r="G16" s="7">
        <f t="shared" si="6"/>
        <v>100</v>
      </c>
      <c r="H16" s="40">
        <v>100</v>
      </c>
      <c r="I16" s="12">
        <f t="shared" si="2"/>
        <v>100</v>
      </c>
      <c r="J16" s="7">
        <f t="shared" si="7"/>
        <v>100</v>
      </c>
      <c r="K16" s="6">
        <v>100</v>
      </c>
      <c r="L16" s="12">
        <f t="shared" si="3"/>
        <v>100</v>
      </c>
      <c r="M16" s="7">
        <f t="shared" si="8"/>
        <v>100</v>
      </c>
      <c r="N16" s="40">
        <v>100</v>
      </c>
      <c r="O16" s="12">
        <f t="shared" si="4"/>
        <v>100</v>
      </c>
      <c r="P16" s="7">
        <f t="shared" si="9"/>
        <v>100</v>
      </c>
      <c r="Q16" s="13">
        <f t="shared" si="10"/>
        <v>100</v>
      </c>
      <c r="R16" s="8">
        <v>2</v>
      </c>
    </row>
    <row r="17" spans="1:18" ht="13.15" x14ac:dyDescent="0.4">
      <c r="A17" s="29" t="s">
        <v>109</v>
      </c>
      <c r="B17" s="40">
        <v>100</v>
      </c>
      <c r="C17" s="12">
        <f t="shared" si="0"/>
        <v>100</v>
      </c>
      <c r="D17" s="7">
        <f t="shared" si="5"/>
        <v>100</v>
      </c>
      <c r="E17" s="40">
        <v>100</v>
      </c>
      <c r="F17" s="12">
        <f t="shared" si="1"/>
        <v>100</v>
      </c>
      <c r="G17" s="7">
        <f t="shared" si="6"/>
        <v>100</v>
      </c>
      <c r="H17" s="40">
        <v>100</v>
      </c>
      <c r="I17" s="12">
        <f t="shared" si="2"/>
        <v>100</v>
      </c>
      <c r="J17" s="7">
        <f t="shared" si="7"/>
        <v>100</v>
      </c>
      <c r="K17" s="6">
        <v>100</v>
      </c>
      <c r="L17" s="12">
        <f t="shared" si="3"/>
        <v>100</v>
      </c>
      <c r="M17" s="7">
        <f t="shared" si="8"/>
        <v>100</v>
      </c>
      <c r="N17" s="40">
        <v>100</v>
      </c>
      <c r="O17" s="12">
        <f t="shared" si="4"/>
        <v>100</v>
      </c>
      <c r="P17" s="7">
        <f t="shared" si="9"/>
        <v>100</v>
      </c>
      <c r="Q17" s="13">
        <f t="shared" si="10"/>
        <v>100</v>
      </c>
      <c r="R17" s="8">
        <v>2</v>
      </c>
    </row>
    <row r="18" spans="1:18" ht="13.15" x14ac:dyDescent="0.4">
      <c r="A18" s="29" t="s">
        <v>110</v>
      </c>
      <c r="B18" s="40">
        <v>100</v>
      </c>
      <c r="C18" s="12">
        <f t="shared" si="0"/>
        <v>100</v>
      </c>
      <c r="D18" s="7">
        <f t="shared" si="5"/>
        <v>100</v>
      </c>
      <c r="E18" s="40">
        <v>100</v>
      </c>
      <c r="F18" s="12">
        <f t="shared" si="1"/>
        <v>100</v>
      </c>
      <c r="G18" s="7">
        <f t="shared" si="6"/>
        <v>100</v>
      </c>
      <c r="H18" s="40">
        <v>100</v>
      </c>
      <c r="I18" s="12">
        <f t="shared" si="2"/>
        <v>100</v>
      </c>
      <c r="J18" s="7">
        <f t="shared" si="7"/>
        <v>100</v>
      </c>
      <c r="K18" s="6">
        <v>100</v>
      </c>
      <c r="L18" s="12">
        <f t="shared" si="3"/>
        <v>100</v>
      </c>
      <c r="M18" s="7">
        <f t="shared" si="8"/>
        <v>100</v>
      </c>
      <c r="N18" s="40">
        <v>100</v>
      </c>
      <c r="O18" s="12">
        <f t="shared" si="4"/>
        <v>100</v>
      </c>
      <c r="P18" s="7">
        <f t="shared" si="9"/>
        <v>100</v>
      </c>
      <c r="Q18" s="13">
        <f t="shared" si="10"/>
        <v>100</v>
      </c>
      <c r="R18" s="8">
        <v>4</v>
      </c>
    </row>
    <row r="19" spans="1:18" ht="13.15" x14ac:dyDescent="0.4">
      <c r="A19" s="29" t="s">
        <v>111</v>
      </c>
      <c r="B19" s="40">
        <v>100</v>
      </c>
      <c r="C19" s="12">
        <f t="shared" si="0"/>
        <v>100</v>
      </c>
      <c r="D19" s="7">
        <f t="shared" si="5"/>
        <v>100</v>
      </c>
      <c r="E19" s="40">
        <v>100</v>
      </c>
      <c r="F19" s="12">
        <f t="shared" si="1"/>
        <v>100</v>
      </c>
      <c r="G19" s="7">
        <f t="shared" si="6"/>
        <v>100</v>
      </c>
      <c r="H19" s="40">
        <v>100</v>
      </c>
      <c r="I19" s="12">
        <f t="shared" si="2"/>
        <v>100</v>
      </c>
      <c r="J19" s="7">
        <f t="shared" si="7"/>
        <v>100</v>
      </c>
      <c r="K19" s="6">
        <v>100</v>
      </c>
      <c r="L19" s="12">
        <f t="shared" si="3"/>
        <v>100</v>
      </c>
      <c r="M19" s="7">
        <f t="shared" si="8"/>
        <v>100</v>
      </c>
      <c r="N19" s="40">
        <v>100</v>
      </c>
      <c r="O19" s="12">
        <f t="shared" si="4"/>
        <v>100</v>
      </c>
      <c r="P19" s="7">
        <f t="shared" si="9"/>
        <v>100</v>
      </c>
      <c r="Q19" s="13">
        <f t="shared" si="10"/>
        <v>100</v>
      </c>
      <c r="R19" s="8">
        <v>2</v>
      </c>
    </row>
    <row r="20" spans="1:18" ht="13.15" x14ac:dyDescent="0.4">
      <c r="A20" s="29" t="s">
        <v>113</v>
      </c>
      <c r="B20" s="40">
        <v>100</v>
      </c>
      <c r="C20" s="12">
        <f t="shared" si="0"/>
        <v>100</v>
      </c>
      <c r="D20" s="7">
        <f t="shared" si="5"/>
        <v>100</v>
      </c>
      <c r="E20" s="40">
        <v>100</v>
      </c>
      <c r="F20" s="12">
        <f t="shared" si="1"/>
        <v>100</v>
      </c>
      <c r="G20" s="7">
        <f t="shared" si="6"/>
        <v>100</v>
      </c>
      <c r="H20" s="40">
        <v>100</v>
      </c>
      <c r="I20" s="12">
        <f t="shared" si="2"/>
        <v>100</v>
      </c>
      <c r="J20" s="7">
        <f t="shared" si="7"/>
        <v>100</v>
      </c>
      <c r="K20" s="6">
        <v>100</v>
      </c>
      <c r="L20" s="12">
        <f t="shared" si="3"/>
        <v>58.333333333333336</v>
      </c>
      <c r="M20" s="7">
        <f t="shared" si="8"/>
        <v>79.166666666666671</v>
      </c>
      <c r="N20" s="40">
        <v>100</v>
      </c>
      <c r="O20" s="12">
        <f t="shared" si="4"/>
        <v>100</v>
      </c>
      <c r="P20" s="7">
        <f t="shared" si="9"/>
        <v>100</v>
      </c>
      <c r="Q20" s="13">
        <f t="shared" si="10"/>
        <v>95.833333333333343</v>
      </c>
      <c r="R20" s="8">
        <v>3</v>
      </c>
    </row>
    <row r="21" spans="1:18" ht="13.15" x14ac:dyDescent="0.4">
      <c r="A21" s="29" t="s">
        <v>114</v>
      </c>
      <c r="B21" s="40">
        <v>100</v>
      </c>
      <c r="C21" s="12">
        <f t="shared" si="0"/>
        <v>100</v>
      </c>
      <c r="D21" s="7">
        <f t="shared" si="5"/>
        <v>100</v>
      </c>
      <c r="E21" s="40">
        <v>100</v>
      </c>
      <c r="F21" s="12">
        <f t="shared" si="1"/>
        <v>100</v>
      </c>
      <c r="G21" s="7">
        <f t="shared" si="6"/>
        <v>100</v>
      </c>
      <c r="H21" s="40">
        <v>100</v>
      </c>
      <c r="I21" s="12">
        <f t="shared" si="2"/>
        <v>100</v>
      </c>
      <c r="J21" s="7">
        <f t="shared" si="7"/>
        <v>100</v>
      </c>
      <c r="K21" s="6">
        <v>100</v>
      </c>
      <c r="L21" s="12">
        <f t="shared" si="3"/>
        <v>100</v>
      </c>
      <c r="M21" s="7">
        <f t="shared" si="8"/>
        <v>100</v>
      </c>
      <c r="N21" s="40">
        <v>100</v>
      </c>
      <c r="O21" s="12">
        <f t="shared" si="4"/>
        <v>100</v>
      </c>
      <c r="P21" s="7">
        <f t="shared" si="9"/>
        <v>100</v>
      </c>
      <c r="Q21" s="13">
        <f t="shared" si="10"/>
        <v>100</v>
      </c>
      <c r="R21" s="9">
        <v>4</v>
      </c>
    </row>
    <row r="22" spans="1:18" ht="13.15" x14ac:dyDescent="0.4">
      <c r="A22" s="29" t="s">
        <v>116</v>
      </c>
      <c r="B22" s="40">
        <v>100</v>
      </c>
      <c r="C22" s="12">
        <f t="shared" si="0"/>
        <v>100</v>
      </c>
      <c r="D22" s="7">
        <f t="shared" si="5"/>
        <v>100</v>
      </c>
      <c r="E22" s="40">
        <v>100</v>
      </c>
      <c r="F22" s="12">
        <f t="shared" si="1"/>
        <v>100</v>
      </c>
      <c r="G22" s="7">
        <f t="shared" si="6"/>
        <v>100</v>
      </c>
      <c r="H22" s="40">
        <v>100</v>
      </c>
      <c r="I22" s="12">
        <f t="shared" si="2"/>
        <v>100</v>
      </c>
      <c r="J22" s="7">
        <f t="shared" si="7"/>
        <v>100</v>
      </c>
      <c r="K22" s="6">
        <v>100</v>
      </c>
      <c r="L22" s="12">
        <f t="shared" si="3"/>
        <v>98.75</v>
      </c>
      <c r="M22" s="7">
        <f t="shared" si="8"/>
        <v>99.375</v>
      </c>
      <c r="N22" s="40">
        <v>100</v>
      </c>
      <c r="O22" s="12">
        <f t="shared" si="4"/>
        <v>100</v>
      </c>
      <c r="P22" s="7">
        <f t="shared" si="9"/>
        <v>100</v>
      </c>
      <c r="Q22" s="13">
        <f t="shared" si="10"/>
        <v>99.875</v>
      </c>
      <c r="R22" s="8">
        <v>3</v>
      </c>
    </row>
    <row r="23" spans="1:18" ht="13.15" x14ac:dyDescent="0.4">
      <c r="A23" s="29" t="s">
        <v>118</v>
      </c>
      <c r="B23" s="40">
        <v>100</v>
      </c>
      <c r="C23" s="12">
        <f t="shared" si="0"/>
        <v>100</v>
      </c>
      <c r="D23" s="7">
        <f t="shared" si="5"/>
        <v>100</v>
      </c>
      <c r="E23" s="40">
        <v>100</v>
      </c>
      <c r="F23" s="12">
        <f t="shared" si="1"/>
        <v>100</v>
      </c>
      <c r="G23" s="7">
        <f t="shared" si="6"/>
        <v>100</v>
      </c>
      <c r="H23" s="40">
        <v>100</v>
      </c>
      <c r="I23" s="12">
        <f t="shared" si="2"/>
        <v>100</v>
      </c>
      <c r="J23" s="7">
        <f t="shared" si="7"/>
        <v>100</v>
      </c>
      <c r="K23" s="6">
        <v>100</v>
      </c>
      <c r="L23" s="12">
        <f t="shared" si="3"/>
        <v>100</v>
      </c>
      <c r="M23" s="7">
        <f t="shared" si="8"/>
        <v>100</v>
      </c>
      <c r="N23" s="40">
        <v>100</v>
      </c>
      <c r="O23" s="12">
        <f t="shared" si="4"/>
        <v>100</v>
      </c>
      <c r="P23" s="7">
        <f t="shared" si="9"/>
        <v>100</v>
      </c>
      <c r="Q23" s="13">
        <f t="shared" si="10"/>
        <v>100</v>
      </c>
      <c r="R23" s="8">
        <v>1</v>
      </c>
    </row>
    <row r="24" spans="1:18" ht="13.15" x14ac:dyDescent="0.4">
      <c r="A24" s="29" t="s">
        <v>119</v>
      </c>
      <c r="B24" s="40">
        <v>100</v>
      </c>
      <c r="C24" s="12">
        <f t="shared" si="0"/>
        <v>100</v>
      </c>
      <c r="D24" s="7">
        <f t="shared" si="5"/>
        <v>100</v>
      </c>
      <c r="E24" s="40">
        <v>100</v>
      </c>
      <c r="F24" s="12">
        <f t="shared" si="1"/>
        <v>100</v>
      </c>
      <c r="G24" s="7">
        <f t="shared" si="6"/>
        <v>100</v>
      </c>
      <c r="H24" s="40">
        <v>100</v>
      </c>
      <c r="I24" s="12">
        <f t="shared" si="2"/>
        <v>100</v>
      </c>
      <c r="J24" s="7">
        <f t="shared" si="7"/>
        <v>100</v>
      </c>
      <c r="K24" s="6">
        <v>100</v>
      </c>
      <c r="L24" s="12">
        <f t="shared" si="3"/>
        <v>100</v>
      </c>
      <c r="M24" s="7">
        <f t="shared" si="8"/>
        <v>100</v>
      </c>
      <c r="N24" s="40">
        <v>100</v>
      </c>
      <c r="O24" s="12">
        <f t="shared" si="4"/>
        <v>100</v>
      </c>
      <c r="P24" s="7">
        <f t="shared" si="9"/>
        <v>100</v>
      </c>
      <c r="Q24" s="13">
        <f t="shared" si="10"/>
        <v>100</v>
      </c>
      <c r="R24" s="8">
        <v>1</v>
      </c>
    </row>
    <row r="25" spans="1:18" ht="13.15" x14ac:dyDescent="0.4">
      <c r="A25" s="29" t="s">
        <v>120</v>
      </c>
      <c r="B25" s="40">
        <v>100</v>
      </c>
      <c r="C25" s="12">
        <f t="shared" si="0"/>
        <v>100</v>
      </c>
      <c r="D25" s="7">
        <f t="shared" si="5"/>
        <v>100</v>
      </c>
      <c r="E25" s="40">
        <v>100</v>
      </c>
      <c r="F25" s="12">
        <f t="shared" si="1"/>
        <v>100</v>
      </c>
      <c r="G25" s="7">
        <f t="shared" si="6"/>
        <v>100</v>
      </c>
      <c r="H25" s="40">
        <v>100</v>
      </c>
      <c r="I25" s="12">
        <f t="shared" si="2"/>
        <v>100</v>
      </c>
      <c r="J25" s="7">
        <f t="shared" si="7"/>
        <v>100</v>
      </c>
      <c r="K25" s="6">
        <v>100</v>
      </c>
      <c r="L25" s="12">
        <f t="shared" si="3"/>
        <v>100</v>
      </c>
      <c r="M25" s="7">
        <f t="shared" si="8"/>
        <v>100</v>
      </c>
      <c r="N25" s="40">
        <v>100</v>
      </c>
      <c r="O25" s="12">
        <f t="shared" si="4"/>
        <v>100</v>
      </c>
      <c r="P25" s="7">
        <f t="shared" si="9"/>
        <v>100</v>
      </c>
      <c r="Q25" s="13">
        <f t="shared" si="10"/>
        <v>100</v>
      </c>
      <c r="R25" s="9">
        <v>2</v>
      </c>
    </row>
    <row r="26" spans="1:18" ht="13.15" x14ac:dyDescent="0.4">
      <c r="A26" s="29" t="s">
        <v>151</v>
      </c>
      <c r="B26" s="40">
        <v>100</v>
      </c>
      <c r="C26" s="12">
        <f t="shared" si="0"/>
        <v>100</v>
      </c>
      <c r="D26" s="7">
        <f t="shared" si="5"/>
        <v>100</v>
      </c>
      <c r="E26" s="40">
        <v>100</v>
      </c>
      <c r="F26" s="12">
        <f t="shared" si="1"/>
        <v>100</v>
      </c>
      <c r="G26" s="7">
        <f t="shared" si="6"/>
        <v>100</v>
      </c>
      <c r="H26" s="40">
        <v>100</v>
      </c>
      <c r="I26" s="12">
        <f t="shared" si="2"/>
        <v>100</v>
      </c>
      <c r="J26" s="7">
        <f t="shared" si="7"/>
        <v>100</v>
      </c>
      <c r="K26" s="6">
        <v>100</v>
      </c>
      <c r="L26" s="12">
        <f t="shared" si="3"/>
        <v>100</v>
      </c>
      <c r="M26" s="7">
        <f t="shared" si="8"/>
        <v>100</v>
      </c>
      <c r="N26" s="40">
        <v>100</v>
      </c>
      <c r="O26" s="12">
        <f t="shared" si="4"/>
        <v>100</v>
      </c>
      <c r="P26" s="7">
        <f t="shared" si="9"/>
        <v>100</v>
      </c>
      <c r="Q26" s="13">
        <f t="shared" si="10"/>
        <v>100</v>
      </c>
      <c r="R26" s="8">
        <v>5</v>
      </c>
    </row>
    <row r="28" spans="1:18" x14ac:dyDescent="0.35">
      <c r="B28" s="68" t="s">
        <v>46</v>
      </c>
      <c r="C28" s="68"/>
      <c r="D28" s="68"/>
      <c r="E28" s="68"/>
      <c r="F28" s="68"/>
    </row>
    <row r="29" spans="1:18" x14ac:dyDescent="0.35">
      <c r="A29" s="5" t="s">
        <v>4</v>
      </c>
      <c r="B29" s="14" t="s">
        <v>47</v>
      </c>
      <c r="C29" s="14" t="s">
        <v>48</v>
      </c>
      <c r="D29" s="14" t="s">
        <v>49</v>
      </c>
      <c r="E29" s="15" t="s">
        <v>50</v>
      </c>
      <c r="F29" s="15" t="s">
        <v>45</v>
      </c>
    </row>
    <row r="30" spans="1:18" ht="13.15" x14ac:dyDescent="0.4">
      <c r="A30" s="29" t="s">
        <v>97</v>
      </c>
      <c r="B30" s="40">
        <v>100</v>
      </c>
      <c r="C30" s="40">
        <v>100</v>
      </c>
      <c r="D30" s="40">
        <v>100</v>
      </c>
      <c r="E30" s="40">
        <v>100</v>
      </c>
      <c r="F30" s="16">
        <f>AVERAGE(B30:E30)</f>
        <v>100</v>
      </c>
      <c r="G30" s="8">
        <v>3</v>
      </c>
    </row>
    <row r="31" spans="1:18" ht="13.15" x14ac:dyDescent="0.4">
      <c r="A31" s="29" t="s">
        <v>99</v>
      </c>
      <c r="B31" s="40">
        <v>100</v>
      </c>
      <c r="C31" s="40">
        <v>100</v>
      </c>
      <c r="D31" s="40">
        <v>100</v>
      </c>
      <c r="E31" s="40">
        <v>100</v>
      </c>
      <c r="F31" s="16">
        <f t="shared" ref="F31:F48" si="11">AVERAGE(B31:E31)</f>
        <v>100</v>
      </c>
      <c r="G31" s="8">
        <v>1</v>
      </c>
    </row>
    <row r="32" spans="1:18" ht="13.15" x14ac:dyDescent="0.4">
      <c r="A32" s="29" t="s">
        <v>100</v>
      </c>
      <c r="B32" s="40">
        <v>100</v>
      </c>
      <c r="C32" s="40">
        <v>100</v>
      </c>
      <c r="D32" s="40">
        <v>100</v>
      </c>
      <c r="E32" s="40">
        <v>100</v>
      </c>
      <c r="F32" s="16">
        <f t="shared" si="11"/>
        <v>100</v>
      </c>
      <c r="G32" s="8">
        <v>4</v>
      </c>
    </row>
    <row r="33" spans="1:7" ht="13.15" x14ac:dyDescent="0.4">
      <c r="A33" s="29" t="s">
        <v>101</v>
      </c>
      <c r="B33" s="40">
        <v>100</v>
      </c>
      <c r="C33" s="40">
        <v>100</v>
      </c>
      <c r="D33" s="40">
        <v>100</v>
      </c>
      <c r="E33" s="40">
        <v>100</v>
      </c>
      <c r="F33" s="16">
        <f t="shared" si="11"/>
        <v>100</v>
      </c>
      <c r="G33" s="8">
        <v>4</v>
      </c>
    </row>
    <row r="34" spans="1:7" ht="13.15" x14ac:dyDescent="0.4">
      <c r="A34" s="29" t="s">
        <v>102</v>
      </c>
      <c r="B34" s="40">
        <v>100</v>
      </c>
      <c r="C34" s="40">
        <v>100</v>
      </c>
      <c r="D34" s="40">
        <v>100</v>
      </c>
      <c r="E34" s="40">
        <v>100</v>
      </c>
      <c r="F34" s="16">
        <f t="shared" si="11"/>
        <v>100</v>
      </c>
      <c r="G34" s="9">
        <v>2</v>
      </c>
    </row>
    <row r="35" spans="1:7" ht="13.15" x14ac:dyDescent="0.4">
      <c r="A35" s="29" t="s">
        <v>103</v>
      </c>
      <c r="B35" s="40">
        <v>100</v>
      </c>
      <c r="C35" s="40">
        <v>100</v>
      </c>
      <c r="D35" s="40">
        <v>100</v>
      </c>
      <c r="E35" s="40">
        <v>100</v>
      </c>
      <c r="F35" s="16">
        <f t="shared" si="11"/>
        <v>100</v>
      </c>
      <c r="G35" s="9">
        <v>4</v>
      </c>
    </row>
    <row r="36" spans="1:7" ht="13.15" x14ac:dyDescent="0.4">
      <c r="A36" s="29" t="s">
        <v>105</v>
      </c>
      <c r="B36" s="40">
        <v>100</v>
      </c>
      <c r="C36" s="40">
        <v>100</v>
      </c>
      <c r="D36" s="40">
        <v>100</v>
      </c>
      <c r="E36" s="40">
        <v>100</v>
      </c>
      <c r="F36" s="16">
        <f t="shared" si="11"/>
        <v>100</v>
      </c>
      <c r="G36" s="8">
        <v>3</v>
      </c>
    </row>
    <row r="37" spans="1:7" ht="13.15" x14ac:dyDescent="0.4">
      <c r="A37" s="29" t="s">
        <v>106</v>
      </c>
      <c r="B37" s="40">
        <v>100</v>
      </c>
      <c r="C37" s="40">
        <v>100</v>
      </c>
      <c r="D37" s="40">
        <v>100</v>
      </c>
      <c r="E37" s="40">
        <v>100</v>
      </c>
      <c r="F37" s="16">
        <f t="shared" si="11"/>
        <v>100</v>
      </c>
      <c r="G37" s="8">
        <v>2</v>
      </c>
    </row>
    <row r="38" spans="1:7" ht="13.15" x14ac:dyDescent="0.4">
      <c r="A38" s="29" t="s">
        <v>107</v>
      </c>
      <c r="B38" s="40">
        <v>100</v>
      </c>
      <c r="C38" s="40">
        <v>100</v>
      </c>
      <c r="D38" s="40">
        <v>100</v>
      </c>
      <c r="E38" s="40">
        <v>100</v>
      </c>
      <c r="F38" s="16">
        <f t="shared" si="11"/>
        <v>100</v>
      </c>
      <c r="G38" s="8">
        <v>2</v>
      </c>
    </row>
    <row r="39" spans="1:7" ht="13.15" x14ac:dyDescent="0.4">
      <c r="A39" s="29" t="s">
        <v>109</v>
      </c>
      <c r="B39" s="40">
        <v>100</v>
      </c>
      <c r="C39" s="40">
        <v>100</v>
      </c>
      <c r="D39" s="40">
        <v>100</v>
      </c>
      <c r="E39" s="40">
        <v>100</v>
      </c>
      <c r="F39" s="16">
        <f t="shared" si="11"/>
        <v>100</v>
      </c>
      <c r="G39" s="8">
        <v>4</v>
      </c>
    </row>
    <row r="40" spans="1:7" ht="13.15" x14ac:dyDescent="0.4">
      <c r="A40" s="29" t="s">
        <v>110</v>
      </c>
      <c r="B40" s="40">
        <v>100</v>
      </c>
      <c r="C40" s="40">
        <v>100</v>
      </c>
      <c r="D40" s="40">
        <v>100</v>
      </c>
      <c r="E40" s="40">
        <v>100</v>
      </c>
      <c r="F40" s="16">
        <f t="shared" si="11"/>
        <v>100</v>
      </c>
      <c r="G40" s="8">
        <v>2</v>
      </c>
    </row>
    <row r="41" spans="1:7" ht="13.15" x14ac:dyDescent="0.4">
      <c r="A41" s="29" t="s">
        <v>111</v>
      </c>
      <c r="B41" s="40">
        <v>100</v>
      </c>
      <c r="C41" s="40">
        <v>100</v>
      </c>
      <c r="D41" s="40">
        <v>100</v>
      </c>
      <c r="E41" s="40">
        <v>100</v>
      </c>
      <c r="F41" s="16">
        <f t="shared" si="11"/>
        <v>100</v>
      </c>
      <c r="G41" s="8">
        <v>1</v>
      </c>
    </row>
    <row r="42" spans="1:7" ht="13.15" x14ac:dyDescent="0.4">
      <c r="A42" s="29" t="s">
        <v>113</v>
      </c>
      <c r="B42" s="40">
        <v>100</v>
      </c>
      <c r="C42" s="40">
        <v>100</v>
      </c>
      <c r="D42" s="40">
        <v>100</v>
      </c>
      <c r="E42" s="40">
        <v>100</v>
      </c>
      <c r="F42" s="16">
        <f t="shared" si="11"/>
        <v>100</v>
      </c>
      <c r="G42" s="8"/>
    </row>
    <row r="43" spans="1:7" ht="13.15" x14ac:dyDescent="0.4">
      <c r="A43" s="29" t="s">
        <v>114</v>
      </c>
      <c r="B43" s="40">
        <v>100</v>
      </c>
      <c r="C43" s="40">
        <v>100</v>
      </c>
      <c r="D43" s="40">
        <v>100</v>
      </c>
      <c r="E43" s="40">
        <v>100</v>
      </c>
      <c r="F43" s="16">
        <f t="shared" si="11"/>
        <v>100</v>
      </c>
      <c r="G43" s="9">
        <v>1</v>
      </c>
    </row>
    <row r="44" spans="1:7" ht="13.15" x14ac:dyDescent="0.4">
      <c r="A44" s="29" t="s">
        <v>116</v>
      </c>
      <c r="B44" s="40">
        <v>100</v>
      </c>
      <c r="C44" s="40">
        <v>100</v>
      </c>
      <c r="D44" s="40">
        <v>100</v>
      </c>
      <c r="E44" s="40">
        <v>100</v>
      </c>
      <c r="F44" s="16">
        <f t="shared" si="11"/>
        <v>100</v>
      </c>
      <c r="G44" s="8">
        <v>2</v>
      </c>
    </row>
    <row r="45" spans="1:7" ht="13.15" x14ac:dyDescent="0.4">
      <c r="A45" s="29" t="s">
        <v>118</v>
      </c>
      <c r="B45" s="40">
        <v>100</v>
      </c>
      <c r="C45" s="40">
        <v>100</v>
      </c>
      <c r="D45" s="40">
        <v>100</v>
      </c>
      <c r="E45" s="40">
        <v>100</v>
      </c>
      <c r="F45" s="16">
        <f t="shared" si="11"/>
        <v>100</v>
      </c>
      <c r="G45" s="8">
        <v>4</v>
      </c>
    </row>
    <row r="46" spans="1:7" ht="13.15" x14ac:dyDescent="0.4">
      <c r="A46" s="29" t="s">
        <v>119</v>
      </c>
      <c r="B46" s="40">
        <v>100</v>
      </c>
      <c r="C46" s="40">
        <v>100</v>
      </c>
      <c r="D46" s="40">
        <v>100</v>
      </c>
      <c r="E46" s="40">
        <v>100</v>
      </c>
      <c r="F46" s="16">
        <f t="shared" si="11"/>
        <v>100</v>
      </c>
      <c r="G46" s="8">
        <v>3</v>
      </c>
    </row>
    <row r="47" spans="1:7" ht="13.15" x14ac:dyDescent="0.4">
      <c r="A47" s="29" t="s">
        <v>120</v>
      </c>
      <c r="B47" s="40">
        <v>100</v>
      </c>
      <c r="C47" s="40">
        <v>100</v>
      </c>
      <c r="D47" s="40">
        <v>100</v>
      </c>
      <c r="E47" s="40">
        <v>100</v>
      </c>
      <c r="F47" s="16">
        <f t="shared" si="11"/>
        <v>100</v>
      </c>
      <c r="G47" s="9">
        <v>1</v>
      </c>
    </row>
    <row r="48" spans="1:7" ht="13.15" x14ac:dyDescent="0.4">
      <c r="A48" s="29" t="s">
        <v>151</v>
      </c>
      <c r="B48" s="40">
        <v>100</v>
      </c>
      <c r="C48" s="40">
        <v>100</v>
      </c>
      <c r="D48" s="40">
        <v>100</v>
      </c>
      <c r="E48" s="40">
        <v>100</v>
      </c>
      <c r="F48" s="16">
        <f t="shared" si="11"/>
        <v>100</v>
      </c>
      <c r="G48" s="8">
        <v>1</v>
      </c>
    </row>
    <row r="49" spans="1:7" x14ac:dyDescent="0.35">
      <c r="B49" s="68" t="s">
        <v>51</v>
      </c>
      <c r="C49" s="68"/>
      <c r="D49" s="68"/>
      <c r="E49" s="68"/>
      <c r="F49" s="68"/>
    </row>
    <row r="50" spans="1:7" x14ac:dyDescent="0.35">
      <c r="A50" s="5" t="s">
        <v>4</v>
      </c>
      <c r="B50" s="14" t="s">
        <v>52</v>
      </c>
      <c r="C50" s="14" t="s">
        <v>53</v>
      </c>
      <c r="D50" s="14" t="s">
        <v>54</v>
      </c>
      <c r="E50" s="15" t="s">
        <v>55</v>
      </c>
      <c r="F50" s="15" t="s">
        <v>45</v>
      </c>
    </row>
    <row r="51" spans="1:7" ht="13.15" x14ac:dyDescent="0.4">
      <c r="A51" s="29" t="s">
        <v>97</v>
      </c>
      <c r="B51" s="40">
        <v>100</v>
      </c>
      <c r="C51" s="40">
        <v>100</v>
      </c>
      <c r="D51" s="40">
        <v>100</v>
      </c>
      <c r="E51" s="40">
        <v>100</v>
      </c>
      <c r="F51" s="16">
        <f>AVERAGE(B51:E51)</f>
        <v>100</v>
      </c>
      <c r="G51" s="8">
        <v>3</v>
      </c>
    </row>
    <row r="52" spans="1:7" ht="13.15" x14ac:dyDescent="0.4">
      <c r="A52" s="29" t="s">
        <v>99</v>
      </c>
      <c r="B52" s="40">
        <v>100</v>
      </c>
      <c r="C52" s="40">
        <v>100</v>
      </c>
      <c r="D52" s="40">
        <v>100</v>
      </c>
      <c r="E52" s="40">
        <v>100</v>
      </c>
      <c r="F52" s="16">
        <f t="shared" ref="F52:F69" si="12">AVERAGE(B52:E52)</f>
        <v>100</v>
      </c>
      <c r="G52" s="8">
        <v>1</v>
      </c>
    </row>
    <row r="53" spans="1:7" ht="13.15" x14ac:dyDescent="0.4">
      <c r="A53" s="29" t="s">
        <v>100</v>
      </c>
      <c r="B53" s="40">
        <v>100</v>
      </c>
      <c r="C53" s="40">
        <v>100</v>
      </c>
      <c r="D53" s="40">
        <v>100</v>
      </c>
      <c r="E53" s="40">
        <v>100</v>
      </c>
      <c r="F53" s="16">
        <f t="shared" si="12"/>
        <v>100</v>
      </c>
      <c r="G53" s="8">
        <v>4</v>
      </c>
    </row>
    <row r="54" spans="1:7" ht="13.15" x14ac:dyDescent="0.4">
      <c r="A54" s="29" t="s">
        <v>101</v>
      </c>
      <c r="B54" s="40">
        <v>100</v>
      </c>
      <c r="C54" s="40">
        <v>100</v>
      </c>
      <c r="D54" s="40">
        <v>100</v>
      </c>
      <c r="E54" s="40">
        <v>100</v>
      </c>
      <c r="F54" s="16">
        <f t="shared" si="12"/>
        <v>100</v>
      </c>
      <c r="G54" s="8">
        <v>4</v>
      </c>
    </row>
    <row r="55" spans="1:7" ht="13.15" x14ac:dyDescent="0.4">
      <c r="A55" s="29" t="s">
        <v>102</v>
      </c>
      <c r="B55" s="40">
        <v>100</v>
      </c>
      <c r="C55" s="40">
        <v>100</v>
      </c>
      <c r="D55" s="40">
        <v>100</v>
      </c>
      <c r="E55" s="40">
        <v>100</v>
      </c>
      <c r="F55" s="16">
        <f t="shared" si="12"/>
        <v>100</v>
      </c>
      <c r="G55" s="9">
        <v>2</v>
      </c>
    </row>
    <row r="56" spans="1:7" ht="13.15" x14ac:dyDescent="0.4">
      <c r="A56" s="29" t="s">
        <v>103</v>
      </c>
      <c r="B56" s="40">
        <v>100</v>
      </c>
      <c r="C56" s="40">
        <v>100</v>
      </c>
      <c r="D56" s="40">
        <v>100</v>
      </c>
      <c r="E56" s="40">
        <v>100</v>
      </c>
      <c r="F56" s="16">
        <f t="shared" si="12"/>
        <v>100</v>
      </c>
      <c r="G56" s="9">
        <v>4</v>
      </c>
    </row>
    <row r="57" spans="1:7" ht="13.15" x14ac:dyDescent="0.4">
      <c r="A57" s="29" t="s">
        <v>105</v>
      </c>
      <c r="B57" s="40">
        <v>100</v>
      </c>
      <c r="C57" s="40">
        <v>100</v>
      </c>
      <c r="D57" s="40">
        <v>100</v>
      </c>
      <c r="E57" s="40">
        <v>100</v>
      </c>
      <c r="F57" s="16">
        <f t="shared" si="12"/>
        <v>100</v>
      </c>
      <c r="G57" s="8">
        <v>3</v>
      </c>
    </row>
    <row r="58" spans="1:7" ht="13.15" x14ac:dyDescent="0.4">
      <c r="A58" s="29" t="s">
        <v>106</v>
      </c>
      <c r="B58" s="40">
        <v>100</v>
      </c>
      <c r="C58" s="40">
        <v>100</v>
      </c>
      <c r="D58" s="40">
        <v>100</v>
      </c>
      <c r="E58" s="40">
        <v>100</v>
      </c>
      <c r="F58" s="16">
        <f t="shared" si="12"/>
        <v>100</v>
      </c>
      <c r="G58" s="8">
        <v>2</v>
      </c>
    </row>
    <row r="59" spans="1:7" ht="13.15" x14ac:dyDescent="0.4">
      <c r="A59" s="29" t="s">
        <v>107</v>
      </c>
      <c r="B59" s="40">
        <v>100</v>
      </c>
      <c r="C59" s="40">
        <v>100</v>
      </c>
      <c r="D59" s="40">
        <v>100</v>
      </c>
      <c r="E59" s="40">
        <v>100</v>
      </c>
      <c r="F59" s="16">
        <f t="shared" si="12"/>
        <v>100</v>
      </c>
      <c r="G59" s="8">
        <v>2</v>
      </c>
    </row>
    <row r="60" spans="1:7" ht="13.15" x14ac:dyDescent="0.4">
      <c r="A60" s="29" t="s">
        <v>109</v>
      </c>
      <c r="B60" s="40">
        <v>100</v>
      </c>
      <c r="C60" s="40">
        <v>100</v>
      </c>
      <c r="D60" s="40">
        <v>100</v>
      </c>
      <c r="E60" s="40">
        <v>100</v>
      </c>
      <c r="F60" s="16">
        <f t="shared" si="12"/>
        <v>100</v>
      </c>
      <c r="G60" s="8">
        <v>4</v>
      </c>
    </row>
    <row r="61" spans="1:7" ht="13.15" x14ac:dyDescent="0.4">
      <c r="A61" s="29" t="s">
        <v>110</v>
      </c>
      <c r="B61" s="40">
        <v>100</v>
      </c>
      <c r="C61" s="40">
        <v>100</v>
      </c>
      <c r="D61" s="40">
        <v>100</v>
      </c>
      <c r="E61" s="40">
        <v>100</v>
      </c>
      <c r="F61" s="16">
        <f t="shared" si="12"/>
        <v>100</v>
      </c>
      <c r="G61" s="8">
        <v>2</v>
      </c>
    </row>
    <row r="62" spans="1:7" ht="13.15" x14ac:dyDescent="0.4">
      <c r="A62" s="29" t="s">
        <v>111</v>
      </c>
      <c r="B62" s="40">
        <v>100</v>
      </c>
      <c r="C62" s="40">
        <v>100</v>
      </c>
      <c r="D62" s="40">
        <v>100</v>
      </c>
      <c r="E62" s="40">
        <v>100</v>
      </c>
      <c r="F62" s="16">
        <f t="shared" si="12"/>
        <v>100</v>
      </c>
      <c r="G62" s="8">
        <v>1</v>
      </c>
    </row>
    <row r="63" spans="1:7" ht="13.15" x14ac:dyDescent="0.4">
      <c r="A63" s="29" t="s">
        <v>113</v>
      </c>
      <c r="B63" s="40">
        <v>100</v>
      </c>
      <c r="C63" s="40">
        <v>100</v>
      </c>
      <c r="D63" s="40">
        <v>100</v>
      </c>
      <c r="E63" s="40">
        <v>100</v>
      </c>
      <c r="F63" s="16">
        <f t="shared" si="12"/>
        <v>100</v>
      </c>
      <c r="G63" s="8"/>
    </row>
    <row r="64" spans="1:7" ht="13.15" x14ac:dyDescent="0.4">
      <c r="A64" s="29" t="s">
        <v>114</v>
      </c>
      <c r="B64" s="40">
        <v>100</v>
      </c>
      <c r="C64" s="40">
        <v>100</v>
      </c>
      <c r="D64" s="40">
        <v>100</v>
      </c>
      <c r="E64" s="40">
        <v>100</v>
      </c>
      <c r="F64" s="16">
        <f t="shared" si="12"/>
        <v>100</v>
      </c>
      <c r="G64" s="9">
        <v>1</v>
      </c>
    </row>
    <row r="65" spans="1:7" ht="13.15" x14ac:dyDescent="0.4">
      <c r="A65" s="29" t="s">
        <v>116</v>
      </c>
      <c r="B65" s="40">
        <v>100</v>
      </c>
      <c r="C65" s="40">
        <v>100</v>
      </c>
      <c r="D65" s="40">
        <v>100</v>
      </c>
      <c r="E65" s="40">
        <v>100</v>
      </c>
      <c r="F65" s="16">
        <f t="shared" si="12"/>
        <v>100</v>
      </c>
      <c r="G65" s="8">
        <v>2</v>
      </c>
    </row>
    <row r="66" spans="1:7" ht="13.15" x14ac:dyDescent="0.4">
      <c r="A66" s="29" t="s">
        <v>118</v>
      </c>
      <c r="B66" s="40">
        <v>100</v>
      </c>
      <c r="C66" s="40">
        <v>100</v>
      </c>
      <c r="D66" s="40">
        <v>100</v>
      </c>
      <c r="E66" s="40">
        <v>100</v>
      </c>
      <c r="F66" s="16">
        <f t="shared" si="12"/>
        <v>100</v>
      </c>
      <c r="G66" s="8">
        <v>4</v>
      </c>
    </row>
    <row r="67" spans="1:7" ht="13.15" x14ac:dyDescent="0.4">
      <c r="A67" s="29" t="s">
        <v>119</v>
      </c>
      <c r="B67" s="40">
        <v>100</v>
      </c>
      <c r="C67" s="40">
        <v>100</v>
      </c>
      <c r="D67" s="40">
        <v>100</v>
      </c>
      <c r="E67" s="40">
        <v>100</v>
      </c>
      <c r="F67" s="16">
        <f t="shared" si="12"/>
        <v>100</v>
      </c>
      <c r="G67" s="8">
        <v>3</v>
      </c>
    </row>
    <row r="68" spans="1:7" ht="13.15" x14ac:dyDescent="0.4">
      <c r="A68" s="29" t="s">
        <v>120</v>
      </c>
      <c r="B68" s="40">
        <v>100</v>
      </c>
      <c r="C68" s="40">
        <v>100</v>
      </c>
      <c r="D68" s="40">
        <v>100</v>
      </c>
      <c r="E68" s="40">
        <v>100</v>
      </c>
      <c r="F68" s="16">
        <f t="shared" si="12"/>
        <v>100</v>
      </c>
      <c r="G68" s="9">
        <v>1</v>
      </c>
    </row>
    <row r="69" spans="1:7" ht="13.15" x14ac:dyDescent="0.4">
      <c r="A69" s="29" t="s">
        <v>151</v>
      </c>
      <c r="B69" s="40">
        <v>100</v>
      </c>
      <c r="C69" s="40">
        <v>100</v>
      </c>
      <c r="D69" s="40">
        <v>100</v>
      </c>
      <c r="E69" s="40">
        <v>100</v>
      </c>
      <c r="F69" s="16">
        <f t="shared" si="12"/>
        <v>100</v>
      </c>
      <c r="G69" s="8">
        <v>1</v>
      </c>
    </row>
    <row r="70" spans="1:7" x14ac:dyDescent="0.35">
      <c r="B70" s="68" t="s">
        <v>56</v>
      </c>
      <c r="C70" s="68"/>
      <c r="D70" s="68"/>
      <c r="E70" s="68"/>
      <c r="F70" s="68"/>
    </row>
    <row r="71" spans="1:7" x14ac:dyDescent="0.35">
      <c r="A71" s="5" t="s">
        <v>4</v>
      </c>
      <c r="B71" s="14" t="s">
        <v>52</v>
      </c>
      <c r="C71" s="14" t="s">
        <v>53</v>
      </c>
      <c r="D71" s="14" t="s">
        <v>54</v>
      </c>
      <c r="E71" s="15" t="s">
        <v>55</v>
      </c>
      <c r="F71" s="15" t="s">
        <v>45</v>
      </c>
    </row>
    <row r="72" spans="1:7" ht="13.15" x14ac:dyDescent="0.4">
      <c r="A72" s="29" t="s">
        <v>97</v>
      </c>
      <c r="B72" s="40">
        <v>100</v>
      </c>
      <c r="C72" s="40">
        <v>100</v>
      </c>
      <c r="D72" s="40">
        <v>100</v>
      </c>
      <c r="E72" s="40">
        <v>100</v>
      </c>
      <c r="F72" s="16">
        <f>AVERAGE(B72:E72)</f>
        <v>100</v>
      </c>
      <c r="G72" s="8">
        <v>3</v>
      </c>
    </row>
    <row r="73" spans="1:7" ht="13.15" x14ac:dyDescent="0.4">
      <c r="A73" s="29" t="s">
        <v>99</v>
      </c>
      <c r="B73" s="40">
        <v>100</v>
      </c>
      <c r="C73" s="40">
        <v>100</v>
      </c>
      <c r="D73" s="40">
        <v>100</v>
      </c>
      <c r="E73" s="40">
        <v>100</v>
      </c>
      <c r="F73" s="16">
        <f t="shared" ref="F73:F90" si="13">AVERAGE(B73:E73)</f>
        <v>100</v>
      </c>
      <c r="G73" s="8">
        <v>1</v>
      </c>
    </row>
    <row r="74" spans="1:7" ht="13.15" x14ac:dyDescent="0.4">
      <c r="A74" s="29" t="s">
        <v>100</v>
      </c>
      <c r="B74" s="40">
        <v>100</v>
      </c>
      <c r="C74" s="40">
        <v>100</v>
      </c>
      <c r="D74" s="40">
        <v>100</v>
      </c>
      <c r="E74" s="40">
        <v>100</v>
      </c>
      <c r="F74" s="16">
        <f t="shared" si="13"/>
        <v>100</v>
      </c>
      <c r="G74" s="8">
        <v>4</v>
      </c>
    </row>
    <row r="75" spans="1:7" ht="13.15" x14ac:dyDescent="0.4">
      <c r="A75" s="29" t="s">
        <v>101</v>
      </c>
      <c r="B75" s="40">
        <v>100</v>
      </c>
      <c r="C75" s="40">
        <v>100</v>
      </c>
      <c r="D75" s="40">
        <v>100</v>
      </c>
      <c r="E75" s="40">
        <v>100</v>
      </c>
      <c r="F75" s="16">
        <f t="shared" si="13"/>
        <v>100</v>
      </c>
      <c r="G75" s="8">
        <v>4</v>
      </c>
    </row>
    <row r="76" spans="1:7" ht="13.15" x14ac:dyDescent="0.4">
      <c r="A76" s="29" t="s">
        <v>102</v>
      </c>
      <c r="B76" s="40">
        <v>100</v>
      </c>
      <c r="C76" s="40">
        <v>100</v>
      </c>
      <c r="D76" s="40">
        <v>100</v>
      </c>
      <c r="E76" s="40">
        <v>100</v>
      </c>
      <c r="F76" s="16">
        <f t="shared" si="13"/>
        <v>100</v>
      </c>
      <c r="G76" s="9">
        <v>2</v>
      </c>
    </row>
    <row r="77" spans="1:7" ht="13.15" x14ac:dyDescent="0.4">
      <c r="A77" s="29" t="s">
        <v>103</v>
      </c>
      <c r="B77" s="40">
        <v>100</v>
      </c>
      <c r="C77" s="40">
        <v>100</v>
      </c>
      <c r="D77" s="40">
        <v>100</v>
      </c>
      <c r="E77" s="40">
        <v>100</v>
      </c>
      <c r="F77" s="16">
        <f t="shared" si="13"/>
        <v>100</v>
      </c>
      <c r="G77" s="9">
        <v>4</v>
      </c>
    </row>
    <row r="78" spans="1:7" ht="13.15" x14ac:dyDescent="0.4">
      <c r="A78" s="29" t="s">
        <v>105</v>
      </c>
      <c r="B78" s="40">
        <v>100</v>
      </c>
      <c r="C78" s="40">
        <v>100</v>
      </c>
      <c r="D78" s="40">
        <v>100</v>
      </c>
      <c r="E78" s="40">
        <v>100</v>
      </c>
      <c r="F78" s="16">
        <f t="shared" si="13"/>
        <v>100</v>
      </c>
      <c r="G78" s="8">
        <v>3</v>
      </c>
    </row>
    <row r="79" spans="1:7" ht="13.15" x14ac:dyDescent="0.4">
      <c r="A79" s="29" t="s">
        <v>106</v>
      </c>
      <c r="B79" s="40">
        <v>100</v>
      </c>
      <c r="C79" s="40">
        <v>100</v>
      </c>
      <c r="D79" s="40">
        <v>100</v>
      </c>
      <c r="E79" s="40">
        <v>100</v>
      </c>
      <c r="F79" s="16">
        <f t="shared" si="13"/>
        <v>100</v>
      </c>
      <c r="G79" s="8">
        <v>2</v>
      </c>
    </row>
    <row r="80" spans="1:7" ht="13.15" x14ac:dyDescent="0.4">
      <c r="A80" s="29" t="s">
        <v>107</v>
      </c>
      <c r="B80" s="40">
        <v>100</v>
      </c>
      <c r="C80" s="40">
        <v>100</v>
      </c>
      <c r="D80" s="40">
        <v>100</v>
      </c>
      <c r="E80" s="40">
        <v>100</v>
      </c>
      <c r="F80" s="16">
        <f t="shared" si="13"/>
        <v>100</v>
      </c>
      <c r="G80" s="8">
        <v>2</v>
      </c>
    </row>
    <row r="81" spans="1:7" ht="13.15" x14ac:dyDescent="0.4">
      <c r="A81" s="29" t="s">
        <v>109</v>
      </c>
      <c r="B81" s="40">
        <v>100</v>
      </c>
      <c r="C81" s="40">
        <v>100</v>
      </c>
      <c r="D81" s="40">
        <v>100</v>
      </c>
      <c r="E81" s="40">
        <v>100</v>
      </c>
      <c r="F81" s="16">
        <f t="shared" si="13"/>
        <v>100</v>
      </c>
      <c r="G81" s="8">
        <v>4</v>
      </c>
    </row>
    <row r="82" spans="1:7" ht="13.15" x14ac:dyDescent="0.4">
      <c r="A82" s="29" t="s">
        <v>110</v>
      </c>
      <c r="B82" s="40">
        <v>100</v>
      </c>
      <c r="C82" s="40">
        <v>100</v>
      </c>
      <c r="D82" s="40">
        <v>100</v>
      </c>
      <c r="E82" s="40">
        <v>100</v>
      </c>
      <c r="F82" s="16">
        <f t="shared" si="13"/>
        <v>100</v>
      </c>
      <c r="G82" s="8">
        <v>2</v>
      </c>
    </row>
    <row r="83" spans="1:7" ht="13.15" x14ac:dyDescent="0.4">
      <c r="A83" s="29" t="s">
        <v>111</v>
      </c>
      <c r="B83" s="40">
        <v>100</v>
      </c>
      <c r="C83" s="40">
        <v>100</v>
      </c>
      <c r="D83" s="40">
        <v>100</v>
      </c>
      <c r="E83" s="40">
        <v>100</v>
      </c>
      <c r="F83" s="16">
        <f t="shared" si="13"/>
        <v>100</v>
      </c>
      <c r="G83" s="8">
        <v>1</v>
      </c>
    </row>
    <row r="84" spans="1:7" ht="13.15" x14ac:dyDescent="0.4">
      <c r="A84" s="29" t="s">
        <v>113</v>
      </c>
      <c r="B84" s="40">
        <v>100</v>
      </c>
      <c r="C84" s="40">
        <v>100</v>
      </c>
      <c r="D84" s="40">
        <v>100</v>
      </c>
      <c r="E84" s="40">
        <v>100</v>
      </c>
      <c r="F84" s="16">
        <f t="shared" si="13"/>
        <v>100</v>
      </c>
      <c r="G84" s="8"/>
    </row>
    <row r="85" spans="1:7" ht="13.15" x14ac:dyDescent="0.4">
      <c r="A85" s="29" t="s">
        <v>114</v>
      </c>
      <c r="B85" s="40">
        <v>100</v>
      </c>
      <c r="C85" s="40">
        <v>100</v>
      </c>
      <c r="D85" s="40">
        <v>100</v>
      </c>
      <c r="E85" s="40">
        <v>100</v>
      </c>
      <c r="F85" s="16">
        <f t="shared" si="13"/>
        <v>100</v>
      </c>
      <c r="G85" s="9">
        <v>1</v>
      </c>
    </row>
    <row r="86" spans="1:7" ht="13.15" x14ac:dyDescent="0.4">
      <c r="A86" s="29" t="s">
        <v>116</v>
      </c>
      <c r="B86" s="40">
        <v>100</v>
      </c>
      <c r="C86" s="40">
        <v>100</v>
      </c>
      <c r="D86" s="40">
        <v>100</v>
      </c>
      <c r="E86" s="40">
        <v>100</v>
      </c>
      <c r="F86" s="16">
        <f t="shared" si="13"/>
        <v>100</v>
      </c>
      <c r="G86" s="8">
        <v>2</v>
      </c>
    </row>
    <row r="87" spans="1:7" ht="13.15" x14ac:dyDescent="0.4">
      <c r="A87" s="29" t="s">
        <v>118</v>
      </c>
      <c r="B87" s="40">
        <v>100</v>
      </c>
      <c r="C87" s="40">
        <v>100</v>
      </c>
      <c r="D87" s="40">
        <v>100</v>
      </c>
      <c r="E87" s="40">
        <v>100</v>
      </c>
      <c r="F87" s="16">
        <f t="shared" si="13"/>
        <v>100</v>
      </c>
      <c r="G87" s="8">
        <v>4</v>
      </c>
    </row>
    <row r="88" spans="1:7" ht="13.15" x14ac:dyDescent="0.4">
      <c r="A88" s="29" t="s">
        <v>119</v>
      </c>
      <c r="B88" s="40">
        <v>100</v>
      </c>
      <c r="C88" s="40">
        <v>100</v>
      </c>
      <c r="D88" s="40">
        <v>100</v>
      </c>
      <c r="E88" s="40">
        <v>100</v>
      </c>
      <c r="F88" s="16">
        <f t="shared" si="13"/>
        <v>100</v>
      </c>
      <c r="G88" s="8">
        <v>3</v>
      </c>
    </row>
    <row r="89" spans="1:7" ht="13.15" x14ac:dyDescent="0.4">
      <c r="A89" s="29" t="s">
        <v>120</v>
      </c>
      <c r="B89" s="40">
        <v>100</v>
      </c>
      <c r="C89" s="40">
        <v>100</v>
      </c>
      <c r="D89" s="40">
        <v>100</v>
      </c>
      <c r="E89" s="40">
        <v>100</v>
      </c>
      <c r="F89" s="16">
        <f t="shared" si="13"/>
        <v>100</v>
      </c>
      <c r="G89" s="9">
        <v>1</v>
      </c>
    </row>
    <row r="90" spans="1:7" ht="13.15" x14ac:dyDescent="0.4">
      <c r="A90" s="29" t="s">
        <v>151</v>
      </c>
      <c r="B90" s="40">
        <v>100</v>
      </c>
      <c r="C90" s="40">
        <v>100</v>
      </c>
      <c r="D90" s="40">
        <v>100</v>
      </c>
      <c r="E90" s="40">
        <v>100</v>
      </c>
      <c r="F90" s="16">
        <f t="shared" si="13"/>
        <v>100</v>
      </c>
      <c r="G90" s="8">
        <v>1</v>
      </c>
    </row>
    <row r="91" spans="1:7" x14ac:dyDescent="0.35">
      <c r="B91" s="68" t="s">
        <v>57</v>
      </c>
      <c r="C91" s="68"/>
      <c r="D91" s="68"/>
      <c r="E91" s="68"/>
      <c r="F91" s="68"/>
    </row>
    <row r="92" spans="1:7" x14ac:dyDescent="0.35">
      <c r="A92" s="5" t="s">
        <v>4</v>
      </c>
      <c r="B92" s="14" t="s">
        <v>52</v>
      </c>
      <c r="C92" s="14" t="s">
        <v>53</v>
      </c>
      <c r="D92" s="14" t="s">
        <v>54</v>
      </c>
      <c r="E92" s="15" t="s">
        <v>55</v>
      </c>
      <c r="F92" s="15" t="s">
        <v>45</v>
      </c>
    </row>
    <row r="93" spans="1:7" ht="13.15" x14ac:dyDescent="0.4">
      <c r="A93" s="29" t="s">
        <v>97</v>
      </c>
      <c r="B93" s="40">
        <v>100</v>
      </c>
      <c r="C93" s="40">
        <v>100</v>
      </c>
      <c r="D93" s="40">
        <v>100</v>
      </c>
      <c r="E93" s="40">
        <v>100</v>
      </c>
      <c r="F93" s="16">
        <f>AVERAGE(B93:E93)</f>
        <v>100</v>
      </c>
      <c r="G93" s="8">
        <v>3</v>
      </c>
    </row>
    <row r="94" spans="1:7" ht="13.15" x14ac:dyDescent="0.4">
      <c r="A94" s="29" t="s">
        <v>99</v>
      </c>
      <c r="B94" s="40">
        <v>100</v>
      </c>
      <c r="C94" s="40">
        <v>100</v>
      </c>
      <c r="D94" s="40">
        <v>100</v>
      </c>
      <c r="E94" s="40">
        <v>100</v>
      </c>
      <c r="F94" s="16">
        <f t="shared" ref="F94:F111" si="14">AVERAGE(B94:E94)</f>
        <v>100</v>
      </c>
      <c r="G94" s="8">
        <v>1</v>
      </c>
    </row>
    <row r="95" spans="1:7" ht="13.15" x14ac:dyDescent="0.4">
      <c r="A95" s="29" t="s">
        <v>100</v>
      </c>
      <c r="B95" s="40">
        <v>100</v>
      </c>
      <c r="C95" s="40">
        <v>100</v>
      </c>
      <c r="D95" s="40">
        <v>100</v>
      </c>
      <c r="E95" s="40">
        <f>19/20*100</f>
        <v>95</v>
      </c>
      <c r="F95" s="16">
        <f t="shared" si="14"/>
        <v>98.75</v>
      </c>
      <c r="G95" s="8">
        <v>4</v>
      </c>
    </row>
    <row r="96" spans="1:7" ht="13.15" x14ac:dyDescent="0.4">
      <c r="A96" s="29" t="s">
        <v>101</v>
      </c>
      <c r="B96" s="40">
        <v>100</v>
      </c>
      <c r="C96" s="40">
        <v>100</v>
      </c>
      <c r="D96" s="40">
        <v>100</v>
      </c>
      <c r="E96" s="40">
        <v>100</v>
      </c>
      <c r="F96" s="16">
        <f t="shared" si="14"/>
        <v>100</v>
      </c>
      <c r="G96" s="8">
        <v>4</v>
      </c>
    </row>
    <row r="97" spans="1:7" ht="13.15" x14ac:dyDescent="0.4">
      <c r="A97" s="29" t="s">
        <v>102</v>
      </c>
      <c r="B97" s="40">
        <v>100</v>
      </c>
      <c r="C97" s="40">
        <v>100</v>
      </c>
      <c r="D97" s="40">
        <v>100</v>
      </c>
      <c r="E97" s="40">
        <v>100</v>
      </c>
      <c r="F97" s="16">
        <f t="shared" si="14"/>
        <v>100</v>
      </c>
      <c r="G97" s="9">
        <v>2</v>
      </c>
    </row>
    <row r="98" spans="1:7" ht="13.15" x14ac:dyDescent="0.4">
      <c r="A98" s="29" t="s">
        <v>103</v>
      </c>
      <c r="B98" s="40">
        <f>7/20*100</f>
        <v>35</v>
      </c>
      <c r="C98" s="40">
        <f>14/20*100</f>
        <v>70</v>
      </c>
      <c r="D98" s="40">
        <f>26/30*100</f>
        <v>86.666666666666671</v>
      </c>
      <c r="E98" s="40">
        <f>8/20*100</f>
        <v>40</v>
      </c>
      <c r="F98" s="16">
        <f t="shared" si="14"/>
        <v>57.916666666666671</v>
      </c>
      <c r="G98" s="9">
        <v>4</v>
      </c>
    </row>
    <row r="99" spans="1:7" ht="13.15" x14ac:dyDescent="0.4">
      <c r="A99" s="29" t="s">
        <v>105</v>
      </c>
      <c r="B99" s="40">
        <v>100</v>
      </c>
      <c r="C99" s="40">
        <v>100</v>
      </c>
      <c r="D99" s="40">
        <v>100</v>
      </c>
      <c r="E99" s="40">
        <v>100</v>
      </c>
      <c r="F99" s="16">
        <f t="shared" si="14"/>
        <v>100</v>
      </c>
      <c r="G99" s="8">
        <v>3</v>
      </c>
    </row>
    <row r="100" spans="1:7" ht="13.15" x14ac:dyDescent="0.4">
      <c r="A100" s="29" t="s">
        <v>106</v>
      </c>
      <c r="B100" s="40">
        <v>100</v>
      </c>
      <c r="C100" s="40">
        <v>100</v>
      </c>
      <c r="D100" s="40">
        <v>100</v>
      </c>
      <c r="E100" s="40">
        <v>100</v>
      </c>
      <c r="F100" s="16">
        <f t="shared" si="14"/>
        <v>100</v>
      </c>
      <c r="G100" s="8">
        <v>2</v>
      </c>
    </row>
    <row r="101" spans="1:7" ht="13.15" x14ac:dyDescent="0.4">
      <c r="A101" s="29" t="s">
        <v>107</v>
      </c>
      <c r="B101" s="40">
        <v>100</v>
      </c>
      <c r="C101" s="40">
        <v>100</v>
      </c>
      <c r="D101" s="40">
        <v>100</v>
      </c>
      <c r="E101" s="40">
        <v>100</v>
      </c>
      <c r="F101" s="16">
        <f t="shared" si="14"/>
        <v>100</v>
      </c>
      <c r="G101" s="8">
        <v>2</v>
      </c>
    </row>
    <row r="102" spans="1:7" ht="13.15" x14ac:dyDescent="0.4">
      <c r="A102" s="29" t="s">
        <v>109</v>
      </c>
      <c r="B102" s="40">
        <v>100</v>
      </c>
      <c r="C102" s="40">
        <v>100</v>
      </c>
      <c r="D102" s="40">
        <v>100</v>
      </c>
      <c r="E102" s="40">
        <v>100</v>
      </c>
      <c r="F102" s="16">
        <f t="shared" si="14"/>
        <v>100</v>
      </c>
      <c r="G102" s="8">
        <v>4</v>
      </c>
    </row>
    <row r="103" spans="1:7" ht="13.15" x14ac:dyDescent="0.4">
      <c r="A103" s="29" t="s">
        <v>110</v>
      </c>
      <c r="B103" s="40">
        <v>100</v>
      </c>
      <c r="C103" s="40">
        <v>100</v>
      </c>
      <c r="D103" s="40">
        <v>100</v>
      </c>
      <c r="E103" s="40">
        <v>100</v>
      </c>
      <c r="F103" s="16">
        <f t="shared" si="14"/>
        <v>100</v>
      </c>
      <c r="G103" s="8">
        <v>2</v>
      </c>
    </row>
    <row r="104" spans="1:7" ht="13.15" x14ac:dyDescent="0.4">
      <c r="A104" s="29" t="s">
        <v>111</v>
      </c>
      <c r="B104" s="40">
        <v>100</v>
      </c>
      <c r="C104" s="40">
        <v>100</v>
      </c>
      <c r="D104" s="40">
        <v>100</v>
      </c>
      <c r="E104" s="40">
        <v>100</v>
      </c>
      <c r="F104" s="16">
        <f t="shared" si="14"/>
        <v>100</v>
      </c>
      <c r="G104" s="8">
        <v>1</v>
      </c>
    </row>
    <row r="105" spans="1:7" ht="13.15" x14ac:dyDescent="0.4">
      <c r="A105" s="29" t="s">
        <v>113</v>
      </c>
      <c r="B105" s="40">
        <f>6/20*100</f>
        <v>30</v>
      </c>
      <c r="C105" s="40">
        <f>17/20*100</f>
        <v>85</v>
      </c>
      <c r="D105" s="40">
        <f>25/30*100</f>
        <v>83.333333333333343</v>
      </c>
      <c r="E105" s="40">
        <f>7/20*100</f>
        <v>35</v>
      </c>
      <c r="F105" s="16">
        <f t="shared" si="14"/>
        <v>58.333333333333336</v>
      </c>
      <c r="G105" s="8"/>
    </row>
    <row r="106" spans="1:7" ht="13.15" x14ac:dyDescent="0.4">
      <c r="A106" s="29" t="s">
        <v>114</v>
      </c>
      <c r="B106" s="40">
        <v>100</v>
      </c>
      <c r="C106" s="40">
        <v>100</v>
      </c>
      <c r="D106" s="40">
        <v>100</v>
      </c>
      <c r="E106" s="40">
        <v>100</v>
      </c>
      <c r="F106" s="16">
        <f t="shared" si="14"/>
        <v>100</v>
      </c>
      <c r="G106" s="9">
        <v>1</v>
      </c>
    </row>
    <row r="107" spans="1:7" ht="13.15" x14ac:dyDescent="0.4">
      <c r="A107" s="29" t="s">
        <v>116</v>
      </c>
      <c r="B107" s="40">
        <v>100</v>
      </c>
      <c r="C107" s="40">
        <v>100</v>
      </c>
      <c r="D107" s="40">
        <v>100</v>
      </c>
      <c r="E107" s="40">
        <f>19/20*100</f>
        <v>95</v>
      </c>
      <c r="F107" s="16">
        <f t="shared" si="14"/>
        <v>98.75</v>
      </c>
      <c r="G107" s="8">
        <v>2</v>
      </c>
    </row>
    <row r="108" spans="1:7" ht="13.15" x14ac:dyDescent="0.4">
      <c r="A108" s="29" t="s">
        <v>118</v>
      </c>
      <c r="B108" s="40">
        <v>100</v>
      </c>
      <c r="C108" s="40">
        <v>100</v>
      </c>
      <c r="D108" s="40">
        <v>100</v>
      </c>
      <c r="E108" s="40">
        <v>100</v>
      </c>
      <c r="F108" s="16">
        <f t="shared" si="14"/>
        <v>100</v>
      </c>
      <c r="G108" s="8">
        <v>4</v>
      </c>
    </row>
    <row r="109" spans="1:7" ht="13.15" x14ac:dyDescent="0.4">
      <c r="A109" s="29" t="s">
        <v>119</v>
      </c>
      <c r="B109" s="40">
        <v>100</v>
      </c>
      <c r="C109" s="40">
        <v>100</v>
      </c>
      <c r="D109" s="40">
        <v>100</v>
      </c>
      <c r="E109" s="40">
        <v>100</v>
      </c>
      <c r="F109" s="16">
        <f t="shared" si="14"/>
        <v>100</v>
      </c>
      <c r="G109" s="8">
        <v>3</v>
      </c>
    </row>
    <row r="110" spans="1:7" ht="13.15" x14ac:dyDescent="0.4">
      <c r="A110" s="29" t="s">
        <v>120</v>
      </c>
      <c r="B110" s="40">
        <v>100</v>
      </c>
      <c r="C110" s="40">
        <v>100</v>
      </c>
      <c r="D110" s="40">
        <v>100</v>
      </c>
      <c r="E110" s="40">
        <v>100</v>
      </c>
      <c r="F110" s="16">
        <f t="shared" si="14"/>
        <v>100</v>
      </c>
      <c r="G110" s="9">
        <v>1</v>
      </c>
    </row>
    <row r="111" spans="1:7" ht="13.15" x14ac:dyDescent="0.4">
      <c r="A111" s="29" t="s">
        <v>151</v>
      </c>
      <c r="B111" s="40">
        <v>100</v>
      </c>
      <c r="C111" s="40">
        <v>100</v>
      </c>
      <c r="D111" s="40">
        <v>100</v>
      </c>
      <c r="E111" s="40">
        <v>100</v>
      </c>
      <c r="F111" s="16">
        <f t="shared" si="14"/>
        <v>100</v>
      </c>
      <c r="G111" s="8">
        <v>1</v>
      </c>
    </row>
    <row r="112" spans="1:7" x14ac:dyDescent="0.35">
      <c r="B112" s="68" t="s">
        <v>58</v>
      </c>
      <c r="C112" s="68"/>
      <c r="D112" s="68"/>
      <c r="E112" s="68"/>
      <c r="F112" s="68"/>
    </row>
    <row r="113" spans="1:7" x14ac:dyDescent="0.35">
      <c r="A113" s="5" t="s">
        <v>4</v>
      </c>
      <c r="B113" s="14" t="s">
        <v>52</v>
      </c>
      <c r="C113" s="14" t="s">
        <v>53</v>
      </c>
      <c r="D113" s="14" t="s">
        <v>54</v>
      </c>
      <c r="E113" s="15" t="s">
        <v>55</v>
      </c>
      <c r="F113" s="15" t="s">
        <v>45</v>
      </c>
    </row>
    <row r="114" spans="1:7" ht="13.15" x14ac:dyDescent="0.4">
      <c r="A114" s="29" t="s">
        <v>97</v>
      </c>
      <c r="B114" s="40">
        <v>100</v>
      </c>
      <c r="C114" s="40">
        <v>100</v>
      </c>
      <c r="D114" s="40">
        <v>100</v>
      </c>
      <c r="E114" s="40">
        <v>100</v>
      </c>
      <c r="F114" s="16">
        <f>AVERAGE(B114:E114)</f>
        <v>100</v>
      </c>
      <c r="G114" s="8">
        <v>3</v>
      </c>
    </row>
    <row r="115" spans="1:7" ht="13.15" x14ac:dyDescent="0.4">
      <c r="A115" s="29" t="s">
        <v>99</v>
      </c>
      <c r="B115" s="40">
        <v>100</v>
      </c>
      <c r="C115" s="40">
        <v>100</v>
      </c>
      <c r="D115" s="40">
        <v>100</v>
      </c>
      <c r="E115" s="40">
        <v>100</v>
      </c>
      <c r="F115" s="16">
        <f t="shared" ref="F115:F132" si="15">AVERAGE(B115:E115)</f>
        <v>100</v>
      </c>
      <c r="G115" s="8">
        <v>1</v>
      </c>
    </row>
    <row r="116" spans="1:7" ht="13.15" x14ac:dyDescent="0.4">
      <c r="A116" s="29" t="s">
        <v>100</v>
      </c>
      <c r="B116" s="40">
        <v>100</v>
      </c>
      <c r="C116" s="40">
        <v>100</v>
      </c>
      <c r="D116" s="40">
        <v>100</v>
      </c>
      <c r="E116" s="40">
        <v>100</v>
      </c>
      <c r="F116" s="16">
        <f t="shared" si="15"/>
        <v>100</v>
      </c>
      <c r="G116" s="8">
        <v>4</v>
      </c>
    </row>
    <row r="117" spans="1:7" ht="13.15" x14ac:dyDescent="0.4">
      <c r="A117" s="29" t="s">
        <v>101</v>
      </c>
      <c r="B117" s="40">
        <v>100</v>
      </c>
      <c r="C117" s="40">
        <v>100</v>
      </c>
      <c r="D117" s="40">
        <v>100</v>
      </c>
      <c r="E117" s="40">
        <v>100</v>
      </c>
      <c r="F117" s="16">
        <f t="shared" si="15"/>
        <v>100</v>
      </c>
      <c r="G117" s="8">
        <v>4</v>
      </c>
    </row>
    <row r="118" spans="1:7" ht="13.15" x14ac:dyDescent="0.4">
      <c r="A118" s="29" t="s">
        <v>102</v>
      </c>
      <c r="B118" s="40">
        <v>100</v>
      </c>
      <c r="C118" s="40">
        <v>100</v>
      </c>
      <c r="D118" s="40">
        <v>100</v>
      </c>
      <c r="E118" s="40">
        <v>100</v>
      </c>
      <c r="F118" s="16">
        <f t="shared" si="15"/>
        <v>100</v>
      </c>
      <c r="G118" s="9">
        <v>2</v>
      </c>
    </row>
    <row r="119" spans="1:7" ht="13.15" x14ac:dyDescent="0.4">
      <c r="A119" s="29" t="s">
        <v>103</v>
      </c>
      <c r="B119" s="40">
        <v>100</v>
      </c>
      <c r="C119" s="40">
        <v>100</v>
      </c>
      <c r="D119" s="40">
        <v>100</v>
      </c>
      <c r="E119" s="40">
        <v>100</v>
      </c>
      <c r="F119" s="16">
        <f t="shared" si="15"/>
        <v>100</v>
      </c>
      <c r="G119" s="9">
        <v>4</v>
      </c>
    </row>
    <row r="120" spans="1:7" ht="13.15" x14ac:dyDescent="0.4">
      <c r="A120" s="29" t="s">
        <v>105</v>
      </c>
      <c r="B120" s="40">
        <v>100</v>
      </c>
      <c r="C120" s="40">
        <v>100</v>
      </c>
      <c r="D120" s="40">
        <v>100</v>
      </c>
      <c r="E120" s="40">
        <v>100</v>
      </c>
      <c r="F120" s="16">
        <f t="shared" si="15"/>
        <v>100</v>
      </c>
      <c r="G120" s="8">
        <v>3</v>
      </c>
    </row>
    <row r="121" spans="1:7" ht="13.15" x14ac:dyDescent="0.4">
      <c r="A121" s="29" t="s">
        <v>106</v>
      </c>
      <c r="B121" s="40">
        <v>100</v>
      </c>
      <c r="C121" s="40">
        <v>100</v>
      </c>
      <c r="D121" s="40">
        <v>100</v>
      </c>
      <c r="E121" s="40">
        <v>100</v>
      </c>
      <c r="F121" s="16">
        <f t="shared" si="15"/>
        <v>100</v>
      </c>
      <c r="G121" s="8">
        <v>2</v>
      </c>
    </row>
    <row r="122" spans="1:7" ht="13.15" x14ac:dyDescent="0.4">
      <c r="A122" s="29" t="s">
        <v>107</v>
      </c>
      <c r="B122" s="40">
        <v>100</v>
      </c>
      <c r="C122" s="40">
        <v>100</v>
      </c>
      <c r="D122" s="40">
        <v>100</v>
      </c>
      <c r="E122" s="40">
        <v>100</v>
      </c>
      <c r="F122" s="16">
        <f t="shared" si="15"/>
        <v>100</v>
      </c>
      <c r="G122" s="8">
        <v>2</v>
      </c>
    </row>
    <row r="123" spans="1:7" ht="13.15" x14ac:dyDescent="0.4">
      <c r="A123" s="29" t="s">
        <v>109</v>
      </c>
      <c r="B123" s="40">
        <v>100</v>
      </c>
      <c r="C123" s="40">
        <v>100</v>
      </c>
      <c r="D123" s="40">
        <v>100</v>
      </c>
      <c r="E123" s="40">
        <v>100</v>
      </c>
      <c r="F123" s="16">
        <f t="shared" si="15"/>
        <v>100</v>
      </c>
      <c r="G123" s="8">
        <v>4</v>
      </c>
    </row>
    <row r="124" spans="1:7" ht="13.15" x14ac:dyDescent="0.4">
      <c r="A124" s="29" t="s">
        <v>110</v>
      </c>
      <c r="B124" s="40">
        <v>100</v>
      </c>
      <c r="C124" s="40">
        <v>100</v>
      </c>
      <c r="D124" s="40">
        <v>100</v>
      </c>
      <c r="E124" s="40">
        <v>100</v>
      </c>
      <c r="F124" s="16">
        <f t="shared" si="15"/>
        <v>100</v>
      </c>
      <c r="G124" s="8">
        <v>2</v>
      </c>
    </row>
    <row r="125" spans="1:7" ht="13.15" x14ac:dyDescent="0.4">
      <c r="A125" s="29" t="s">
        <v>111</v>
      </c>
      <c r="B125" s="40">
        <v>100</v>
      </c>
      <c r="C125" s="40">
        <v>100</v>
      </c>
      <c r="D125" s="40">
        <v>100</v>
      </c>
      <c r="E125" s="40">
        <v>100</v>
      </c>
      <c r="F125" s="16">
        <f t="shared" si="15"/>
        <v>100</v>
      </c>
      <c r="G125" s="8">
        <v>1</v>
      </c>
    </row>
    <row r="126" spans="1:7" ht="13.15" x14ac:dyDescent="0.4">
      <c r="A126" s="29" t="s">
        <v>113</v>
      </c>
      <c r="B126" s="40">
        <v>100</v>
      </c>
      <c r="C126" s="40">
        <v>100</v>
      </c>
      <c r="D126" s="40">
        <v>100</v>
      </c>
      <c r="E126" s="40">
        <v>100</v>
      </c>
      <c r="F126" s="16">
        <f t="shared" si="15"/>
        <v>100</v>
      </c>
      <c r="G126" s="8"/>
    </row>
    <row r="127" spans="1:7" ht="13.15" x14ac:dyDescent="0.4">
      <c r="A127" s="29" t="s">
        <v>114</v>
      </c>
      <c r="B127" s="40">
        <v>100</v>
      </c>
      <c r="C127" s="40">
        <v>100</v>
      </c>
      <c r="D127" s="40">
        <v>100</v>
      </c>
      <c r="E127" s="40">
        <v>100</v>
      </c>
      <c r="F127" s="16">
        <f t="shared" si="15"/>
        <v>100</v>
      </c>
      <c r="G127" s="9">
        <v>1</v>
      </c>
    </row>
    <row r="128" spans="1:7" ht="13.15" x14ac:dyDescent="0.4">
      <c r="A128" s="29" t="s">
        <v>116</v>
      </c>
      <c r="B128" s="40">
        <v>100</v>
      </c>
      <c r="C128" s="40">
        <v>100</v>
      </c>
      <c r="D128" s="40">
        <v>100</v>
      </c>
      <c r="E128" s="40">
        <v>100</v>
      </c>
      <c r="F128" s="16">
        <f t="shared" si="15"/>
        <v>100</v>
      </c>
      <c r="G128" s="8">
        <v>2</v>
      </c>
    </row>
    <row r="129" spans="1:7" ht="13.15" x14ac:dyDescent="0.4">
      <c r="A129" s="29" t="s">
        <v>118</v>
      </c>
      <c r="B129" s="40">
        <v>100</v>
      </c>
      <c r="C129" s="40">
        <v>100</v>
      </c>
      <c r="D129" s="40">
        <v>100</v>
      </c>
      <c r="E129" s="40">
        <v>100</v>
      </c>
      <c r="F129" s="16">
        <f t="shared" si="15"/>
        <v>100</v>
      </c>
      <c r="G129" s="8">
        <v>4</v>
      </c>
    </row>
    <row r="130" spans="1:7" ht="13.15" x14ac:dyDescent="0.4">
      <c r="A130" s="29" t="s">
        <v>119</v>
      </c>
      <c r="B130" s="40">
        <v>100</v>
      </c>
      <c r="C130" s="40">
        <v>100</v>
      </c>
      <c r="D130" s="40">
        <v>100</v>
      </c>
      <c r="E130" s="40">
        <v>100</v>
      </c>
      <c r="F130" s="16">
        <f t="shared" si="15"/>
        <v>100</v>
      </c>
      <c r="G130" s="8">
        <v>3</v>
      </c>
    </row>
    <row r="131" spans="1:7" ht="13.15" x14ac:dyDescent="0.4">
      <c r="A131" s="29" t="s">
        <v>120</v>
      </c>
      <c r="B131" s="40">
        <v>100</v>
      </c>
      <c r="C131" s="40">
        <v>100</v>
      </c>
      <c r="D131" s="40">
        <v>100</v>
      </c>
      <c r="E131" s="40">
        <v>100</v>
      </c>
      <c r="F131" s="16">
        <f t="shared" si="15"/>
        <v>100</v>
      </c>
      <c r="G131" s="9">
        <v>1</v>
      </c>
    </row>
    <row r="132" spans="1:7" ht="13.15" x14ac:dyDescent="0.4">
      <c r="A132" s="29" t="s">
        <v>151</v>
      </c>
      <c r="B132" s="40">
        <v>100</v>
      </c>
      <c r="C132" s="40">
        <v>100</v>
      </c>
      <c r="D132" s="40">
        <v>100</v>
      </c>
      <c r="E132" s="40">
        <v>100</v>
      </c>
      <c r="F132" s="16">
        <f t="shared" si="15"/>
        <v>100</v>
      </c>
      <c r="G132" s="8">
        <v>1</v>
      </c>
    </row>
  </sheetData>
  <sheetProtection selectLockedCells="1" selectUnlockedCells="1"/>
  <mergeCells count="15">
    <mergeCell ref="B91:F91"/>
    <mergeCell ref="B112:F112"/>
    <mergeCell ref="K6:M6"/>
    <mergeCell ref="N6:P6"/>
    <mergeCell ref="Q6:Q7"/>
    <mergeCell ref="B28:F28"/>
    <mergeCell ref="B49:F49"/>
    <mergeCell ref="B70:F70"/>
    <mergeCell ref="A1:H1"/>
    <mergeCell ref="A2:H2"/>
    <mergeCell ref="A3:H3"/>
    <mergeCell ref="A4:H4"/>
    <mergeCell ref="B6:D6"/>
    <mergeCell ref="E6:G6"/>
    <mergeCell ref="H6:J6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7"/>
  <sheetViews>
    <sheetView workbookViewId="0">
      <pane xSplit="1" ySplit="6" topLeftCell="B7" activePane="bottomRight" state="frozen"/>
      <selection pane="topRight" activeCell="C1" sqref="C1"/>
      <selection pane="bottomLeft" activeCell="A9" sqref="A9"/>
      <selection pane="bottomRight" activeCell="B12" sqref="B12"/>
    </sheetView>
  </sheetViews>
  <sheetFormatPr baseColWidth="10" defaultColWidth="11.3984375" defaultRowHeight="12.75" x14ac:dyDescent="0.35"/>
  <cols>
    <col min="1" max="6" width="10.73046875" style="1" customWidth="1"/>
    <col min="7" max="16384" width="11.3984375" style="1"/>
  </cols>
  <sheetData>
    <row r="1" spans="1:8" ht="15" x14ac:dyDescent="0.4">
      <c r="A1" s="63" t="s">
        <v>95</v>
      </c>
      <c r="B1" s="63"/>
      <c r="C1" s="63"/>
      <c r="D1" s="63"/>
      <c r="E1" s="63"/>
      <c r="F1" s="63"/>
    </row>
    <row r="2" spans="1:8" ht="15" x14ac:dyDescent="0.4">
      <c r="A2" s="63" t="s">
        <v>0</v>
      </c>
      <c r="B2" s="63"/>
      <c r="C2" s="63"/>
      <c r="D2" s="63"/>
      <c r="E2" s="63"/>
      <c r="F2" s="63"/>
    </row>
    <row r="3" spans="1:8" ht="15" x14ac:dyDescent="0.4">
      <c r="A3" s="63" t="s">
        <v>2</v>
      </c>
      <c r="B3" s="63"/>
      <c r="C3" s="63"/>
      <c r="D3" s="63"/>
      <c r="E3" s="63"/>
      <c r="F3" s="63"/>
    </row>
    <row r="4" spans="1:8" ht="15" x14ac:dyDescent="0.4">
      <c r="A4" s="64" t="s">
        <v>59</v>
      </c>
      <c r="B4" s="64"/>
      <c r="C4" s="64"/>
      <c r="D4" s="64"/>
      <c r="E4" s="64"/>
      <c r="F4" s="64"/>
    </row>
    <row r="5" spans="1:8" ht="13.15" x14ac:dyDescent="0.4">
      <c r="A5" s="2"/>
      <c r="B5" s="17"/>
      <c r="C5" s="17"/>
      <c r="D5" s="17"/>
      <c r="E5" s="17"/>
    </row>
    <row r="6" spans="1:8" x14ac:dyDescent="0.35">
      <c r="A6" s="5" t="s">
        <v>4</v>
      </c>
      <c r="B6" s="5" t="s">
        <v>60</v>
      </c>
      <c r="C6" s="5" t="s">
        <v>122</v>
      </c>
      <c r="D6" s="5" t="s">
        <v>61</v>
      </c>
      <c r="E6" s="5" t="s">
        <v>12</v>
      </c>
      <c r="F6" s="5" t="s">
        <v>44</v>
      </c>
      <c r="G6" s="5" t="s">
        <v>62</v>
      </c>
    </row>
    <row r="7" spans="1:8" ht="13.15" x14ac:dyDescent="0.4">
      <c r="A7" s="29" t="s">
        <v>97</v>
      </c>
      <c r="B7" s="6">
        <v>100</v>
      </c>
      <c r="C7" s="56">
        <v>100</v>
      </c>
      <c r="D7" s="18">
        <f ca="1">CELL("contents",Evaluaciones!K7)*100</f>
        <v>100</v>
      </c>
      <c r="E7" s="19">
        <f ca="1">(B7*0.05+C7*0.05+D7*0.05)/0.15</f>
        <v>100</v>
      </c>
      <c r="F7" s="19">
        <f t="shared" ref="F7:F25" si="0">D29</f>
        <v>100</v>
      </c>
      <c r="G7" s="20">
        <f ca="1">AVERAGE(E7:F7)</f>
        <v>100</v>
      </c>
      <c r="H7" s="8">
        <v>8</v>
      </c>
    </row>
    <row r="8" spans="1:8" ht="13.15" x14ac:dyDescent="0.4">
      <c r="A8" s="29" t="s">
        <v>99</v>
      </c>
      <c r="B8" s="6">
        <v>100</v>
      </c>
      <c r="C8" s="56">
        <v>100</v>
      </c>
      <c r="D8" s="18">
        <f ca="1">CELL("contents",Evaluaciones!K8)*100</f>
        <v>100</v>
      </c>
      <c r="E8" s="19">
        <f t="shared" ref="E8:E25" ca="1" si="1">(B8*0.05+C8*0.05+D8*0.05)/0.15</f>
        <v>100</v>
      </c>
      <c r="F8" s="19">
        <f t="shared" si="0"/>
        <v>93.333333333333329</v>
      </c>
      <c r="G8" s="20">
        <f t="shared" ref="G8:G25" ca="1" si="2">AVERAGE(E8:F8)</f>
        <v>96.666666666666657</v>
      </c>
      <c r="H8" s="8">
        <v>1</v>
      </c>
    </row>
    <row r="9" spans="1:8" ht="13.15" x14ac:dyDescent="0.4">
      <c r="A9" s="29" t="s">
        <v>100</v>
      </c>
      <c r="B9" s="6">
        <v>100</v>
      </c>
      <c r="C9" s="56">
        <v>100</v>
      </c>
      <c r="D9" s="18">
        <f ca="1">CELL("contents",Evaluaciones!K9)*100</f>
        <v>100</v>
      </c>
      <c r="E9" s="19">
        <f t="shared" ca="1" si="1"/>
        <v>100</v>
      </c>
      <c r="F9" s="19">
        <f t="shared" si="0"/>
        <v>100</v>
      </c>
      <c r="G9" s="20">
        <f t="shared" ca="1" si="2"/>
        <v>100</v>
      </c>
      <c r="H9" s="8">
        <v>9</v>
      </c>
    </row>
    <row r="10" spans="1:8" ht="13.15" x14ac:dyDescent="0.4">
      <c r="A10" s="29" t="s">
        <v>101</v>
      </c>
      <c r="B10" s="6">
        <v>99.5</v>
      </c>
      <c r="C10" s="56">
        <v>100</v>
      </c>
      <c r="D10" s="18">
        <f ca="1">CELL("contents",Evaluaciones!K10)*100</f>
        <v>100</v>
      </c>
      <c r="E10" s="19">
        <f t="shared" ca="1" si="1"/>
        <v>99.833333333333343</v>
      </c>
      <c r="F10" s="19">
        <f t="shared" si="0"/>
        <v>100</v>
      </c>
      <c r="G10" s="20">
        <f t="shared" ca="1" si="2"/>
        <v>99.916666666666671</v>
      </c>
      <c r="H10" s="8">
        <v>4</v>
      </c>
    </row>
    <row r="11" spans="1:8" ht="13.15" x14ac:dyDescent="0.4">
      <c r="A11" s="29" t="s">
        <v>102</v>
      </c>
      <c r="B11" s="6">
        <v>99.5</v>
      </c>
      <c r="C11" s="56">
        <v>100</v>
      </c>
      <c r="D11" s="18">
        <f ca="1">CELL("contents",Evaluaciones!K11)*100</f>
        <v>100</v>
      </c>
      <c r="E11" s="19">
        <f t="shared" ca="1" si="1"/>
        <v>99.833333333333343</v>
      </c>
      <c r="F11" s="19">
        <f t="shared" si="0"/>
        <v>100</v>
      </c>
      <c r="G11" s="20">
        <f t="shared" ca="1" si="2"/>
        <v>99.916666666666671</v>
      </c>
      <c r="H11" s="57">
        <v>4</v>
      </c>
    </row>
    <row r="12" spans="1:8" ht="13.15" x14ac:dyDescent="0.4">
      <c r="A12" s="29" t="s">
        <v>103</v>
      </c>
      <c r="B12" s="6">
        <v>100</v>
      </c>
      <c r="C12" s="56">
        <v>100</v>
      </c>
      <c r="D12" s="18">
        <f ca="1">CELL("contents",Evaluaciones!K12)*100</f>
        <v>100</v>
      </c>
      <c r="E12" s="19">
        <f t="shared" ca="1" si="1"/>
        <v>100</v>
      </c>
      <c r="F12" s="19">
        <f t="shared" si="0"/>
        <v>100</v>
      </c>
      <c r="G12" s="20">
        <f t="shared" ca="1" si="2"/>
        <v>100</v>
      </c>
      <c r="H12" s="57">
        <v>6</v>
      </c>
    </row>
    <row r="13" spans="1:8" ht="13.15" x14ac:dyDescent="0.4">
      <c r="A13" s="29" t="s">
        <v>105</v>
      </c>
      <c r="B13" s="6">
        <v>100</v>
      </c>
      <c r="C13" s="56">
        <v>100</v>
      </c>
      <c r="D13" s="18">
        <f ca="1">CELL("contents",Evaluaciones!K13)*100</f>
        <v>100</v>
      </c>
      <c r="E13" s="19">
        <f t="shared" ca="1" si="1"/>
        <v>100</v>
      </c>
      <c r="F13" s="19">
        <f t="shared" si="0"/>
        <v>100</v>
      </c>
      <c r="G13" s="20">
        <f t="shared" ca="1" si="2"/>
        <v>100</v>
      </c>
      <c r="H13" s="8">
        <v>8</v>
      </c>
    </row>
    <row r="14" spans="1:8" ht="13.15" x14ac:dyDescent="0.4">
      <c r="A14" s="29" t="s">
        <v>106</v>
      </c>
      <c r="B14" s="6">
        <v>100</v>
      </c>
      <c r="C14" s="6">
        <v>100</v>
      </c>
      <c r="D14" s="18">
        <f ca="1">CELL("contents",Evaluaciones!K14)*100</f>
        <v>100</v>
      </c>
      <c r="E14" s="19">
        <f t="shared" ca="1" si="1"/>
        <v>100</v>
      </c>
      <c r="F14" s="19">
        <f t="shared" si="0"/>
        <v>97.777777777777771</v>
      </c>
      <c r="G14" s="20">
        <f t="shared" ca="1" si="2"/>
        <v>98.888888888888886</v>
      </c>
      <c r="H14" s="8">
        <v>3</v>
      </c>
    </row>
    <row r="15" spans="1:8" ht="13.15" x14ac:dyDescent="0.4">
      <c r="A15" s="29" t="s">
        <v>107</v>
      </c>
      <c r="B15" s="6">
        <v>100</v>
      </c>
      <c r="C15" s="6">
        <v>100</v>
      </c>
      <c r="D15" s="18">
        <f ca="1">CELL("contents",Evaluaciones!K15)*100</f>
        <v>77.777777777777786</v>
      </c>
      <c r="E15" s="19">
        <f t="shared" ca="1" si="1"/>
        <v>92.592592592592595</v>
      </c>
      <c r="F15" s="19">
        <f t="shared" si="0"/>
        <v>100</v>
      </c>
      <c r="G15" s="20">
        <f t="shared" ca="1" si="2"/>
        <v>96.296296296296305</v>
      </c>
      <c r="H15" s="8">
        <v>2</v>
      </c>
    </row>
    <row r="16" spans="1:8" ht="13.15" x14ac:dyDescent="0.4">
      <c r="A16" s="29" t="s">
        <v>109</v>
      </c>
      <c r="B16" s="6">
        <v>100</v>
      </c>
      <c r="C16" s="56">
        <v>100</v>
      </c>
      <c r="D16" s="18">
        <f ca="1">CELL("contents",Evaluaciones!K16)*100</f>
        <v>77.777777777777786</v>
      </c>
      <c r="E16" s="19">
        <f t="shared" ca="1" si="1"/>
        <v>92.592592592592595</v>
      </c>
      <c r="F16" s="19">
        <f t="shared" si="0"/>
        <v>97.777777777777771</v>
      </c>
      <c r="G16" s="20">
        <f t="shared" ca="1" si="2"/>
        <v>95.18518518518519</v>
      </c>
      <c r="H16" s="8">
        <v>7</v>
      </c>
    </row>
    <row r="17" spans="1:8" ht="13.15" x14ac:dyDescent="0.4">
      <c r="A17" s="29" t="s">
        <v>110</v>
      </c>
      <c r="B17" s="6">
        <v>100</v>
      </c>
      <c r="C17" s="56">
        <v>100</v>
      </c>
      <c r="D17" s="18">
        <f ca="1">CELL("contents",Evaluaciones!K17)*100</f>
        <v>100</v>
      </c>
      <c r="E17" s="19">
        <f t="shared" ca="1" si="1"/>
        <v>100</v>
      </c>
      <c r="F17" s="19">
        <f t="shared" si="0"/>
        <v>96.666666666666657</v>
      </c>
      <c r="G17" s="20">
        <f t="shared" ca="1" si="2"/>
        <v>98.333333333333329</v>
      </c>
      <c r="H17" s="8">
        <v>5</v>
      </c>
    </row>
    <row r="18" spans="1:8" ht="13.15" x14ac:dyDescent="0.4">
      <c r="A18" s="29" t="s">
        <v>111</v>
      </c>
      <c r="B18" s="6">
        <v>100</v>
      </c>
      <c r="C18" s="56">
        <v>100</v>
      </c>
      <c r="D18" s="18">
        <f ca="1">CELL("contents",Evaluaciones!K18)*100</f>
        <v>100</v>
      </c>
      <c r="E18" s="19">
        <f t="shared" ca="1" si="1"/>
        <v>100</v>
      </c>
      <c r="F18" s="19">
        <f t="shared" si="0"/>
        <v>94.444444444444443</v>
      </c>
      <c r="G18" s="20">
        <f t="shared" ca="1" si="2"/>
        <v>97.222222222222229</v>
      </c>
      <c r="H18" s="8">
        <v>7</v>
      </c>
    </row>
    <row r="19" spans="1:8" ht="13.15" x14ac:dyDescent="0.4">
      <c r="A19" s="29" t="s">
        <v>113</v>
      </c>
      <c r="B19" s="6">
        <v>100</v>
      </c>
      <c r="C19" s="56">
        <v>100</v>
      </c>
      <c r="D19" s="18">
        <f ca="1">CELL("contents",Evaluaciones!K19)*100</f>
        <v>100</v>
      </c>
      <c r="E19" s="19">
        <f t="shared" ca="1" si="1"/>
        <v>100</v>
      </c>
      <c r="F19" s="19">
        <f t="shared" si="0"/>
        <v>100</v>
      </c>
      <c r="G19" s="20">
        <f t="shared" ca="1" si="2"/>
        <v>100</v>
      </c>
      <c r="H19" s="8">
        <v>9</v>
      </c>
    </row>
    <row r="20" spans="1:8" ht="13.15" x14ac:dyDescent="0.4">
      <c r="A20" s="29" t="s">
        <v>114</v>
      </c>
      <c r="B20" s="6">
        <v>100</v>
      </c>
      <c r="C20" s="56">
        <v>100</v>
      </c>
      <c r="D20" s="18">
        <f ca="1">CELL("contents",Evaluaciones!K20)*100</f>
        <v>100</v>
      </c>
      <c r="E20" s="19">
        <f t="shared" ca="1" si="1"/>
        <v>100</v>
      </c>
      <c r="F20" s="19">
        <f t="shared" si="0"/>
        <v>100</v>
      </c>
      <c r="G20" s="20">
        <f t="shared" ca="1" si="2"/>
        <v>100</v>
      </c>
      <c r="H20" s="57">
        <v>5</v>
      </c>
    </row>
    <row r="21" spans="1:8" ht="13.15" x14ac:dyDescent="0.4">
      <c r="A21" s="29" t="s">
        <v>116</v>
      </c>
      <c r="B21" s="6">
        <v>100</v>
      </c>
      <c r="C21" s="56">
        <v>100</v>
      </c>
      <c r="D21" s="18">
        <f ca="1">CELL("contents",Evaluaciones!K21)*100</f>
        <v>100</v>
      </c>
      <c r="E21" s="19">
        <f t="shared" ca="1" si="1"/>
        <v>100</v>
      </c>
      <c r="F21" s="19">
        <f t="shared" si="0"/>
        <v>97.777777777777771</v>
      </c>
      <c r="G21" s="20">
        <f t="shared" ca="1" si="2"/>
        <v>98.888888888888886</v>
      </c>
      <c r="H21" s="8">
        <v>6</v>
      </c>
    </row>
    <row r="22" spans="1:8" ht="13.15" x14ac:dyDescent="0.4">
      <c r="A22" s="29" t="s">
        <v>118</v>
      </c>
      <c r="B22" s="6">
        <v>100</v>
      </c>
      <c r="C22" s="6">
        <v>100</v>
      </c>
      <c r="D22" s="18">
        <f ca="1">CELL("contents",Evaluaciones!K22)*100</f>
        <v>100</v>
      </c>
      <c r="E22" s="19">
        <f t="shared" ca="1" si="1"/>
        <v>100</v>
      </c>
      <c r="F22" s="19">
        <f t="shared" si="0"/>
        <v>100</v>
      </c>
      <c r="G22" s="20">
        <f t="shared" ca="1" si="2"/>
        <v>100</v>
      </c>
      <c r="H22" s="8">
        <v>3</v>
      </c>
    </row>
    <row r="23" spans="1:8" ht="13.15" x14ac:dyDescent="0.4">
      <c r="A23" s="29" t="s">
        <v>119</v>
      </c>
      <c r="B23" s="6">
        <v>100</v>
      </c>
      <c r="C23" s="6">
        <v>100</v>
      </c>
      <c r="D23" s="18">
        <f ca="1">CELL("contents",Evaluaciones!K23)*100</f>
        <v>100</v>
      </c>
      <c r="E23" s="19">
        <f t="shared" ca="1" si="1"/>
        <v>100</v>
      </c>
      <c r="F23" s="19">
        <f t="shared" si="0"/>
        <v>93.333333333333329</v>
      </c>
      <c r="G23" s="20">
        <f t="shared" ca="1" si="2"/>
        <v>96.666666666666657</v>
      </c>
      <c r="H23" s="8">
        <v>1</v>
      </c>
    </row>
    <row r="24" spans="1:8" ht="13.15" x14ac:dyDescent="0.4">
      <c r="A24" s="29" t="s">
        <v>120</v>
      </c>
      <c r="B24" s="6">
        <v>100</v>
      </c>
      <c r="C24" s="56">
        <v>100</v>
      </c>
      <c r="D24" s="18">
        <f ca="1">CELL("contents",Evaluaciones!K24)*100</f>
        <v>100</v>
      </c>
      <c r="E24" s="19">
        <f t="shared" ca="1" si="1"/>
        <v>100</v>
      </c>
      <c r="F24" s="19">
        <f t="shared" si="0"/>
        <v>100</v>
      </c>
      <c r="G24" s="20">
        <f t="shared" ca="1" si="2"/>
        <v>100</v>
      </c>
      <c r="H24" s="57">
        <v>2</v>
      </c>
    </row>
    <row r="25" spans="1:8" ht="13.15" x14ac:dyDescent="0.4">
      <c r="A25" s="29" t="s">
        <v>151</v>
      </c>
      <c r="B25" s="6">
        <v>99.5</v>
      </c>
      <c r="C25" s="56">
        <v>100</v>
      </c>
      <c r="D25" s="18">
        <f ca="1">CELL("contents",Evaluaciones!K25)*100</f>
        <v>100</v>
      </c>
      <c r="E25" s="19">
        <f t="shared" ca="1" si="1"/>
        <v>99.833333333333343</v>
      </c>
      <c r="F25" s="19">
        <f t="shared" si="0"/>
        <v>100</v>
      </c>
      <c r="G25" s="20">
        <f t="shared" ca="1" si="2"/>
        <v>99.916666666666671</v>
      </c>
      <c r="H25" s="8">
        <v>4</v>
      </c>
    </row>
    <row r="26" spans="1:8" ht="13.15" x14ac:dyDescent="0.35">
      <c r="H26" s="8"/>
    </row>
    <row r="27" spans="1:8" x14ac:dyDescent="0.35">
      <c r="B27" s="68" t="s">
        <v>63</v>
      </c>
      <c r="C27" s="68"/>
      <c r="D27" s="68"/>
      <c r="E27" s="68"/>
      <c r="F27" s="68"/>
      <c r="G27" s="68"/>
    </row>
    <row r="28" spans="1:8" x14ac:dyDescent="0.35">
      <c r="A28" s="5" t="s">
        <v>4</v>
      </c>
      <c r="B28" s="14" t="s">
        <v>47</v>
      </c>
      <c r="C28" s="14" t="s">
        <v>48</v>
      </c>
      <c r="D28" s="15" t="s">
        <v>45</v>
      </c>
    </row>
    <row r="29" spans="1:8" ht="13.15" x14ac:dyDescent="0.4">
      <c r="A29" s="29" t="s">
        <v>97</v>
      </c>
      <c r="B29" s="12">
        <v>100</v>
      </c>
      <c r="C29" s="12">
        <v>100</v>
      </c>
      <c r="D29" s="16">
        <f t="shared" ref="D29:D47" si="3">AVERAGE(B29:C29)</f>
        <v>100</v>
      </c>
      <c r="E29" s="8"/>
    </row>
    <row r="30" spans="1:8" ht="13.15" x14ac:dyDescent="0.4">
      <c r="A30" s="29" t="s">
        <v>99</v>
      </c>
      <c r="B30" s="12">
        <f>40/45*100</f>
        <v>88.888888888888886</v>
      </c>
      <c r="C30" s="12">
        <f>44/45*100</f>
        <v>97.777777777777771</v>
      </c>
      <c r="D30" s="16">
        <f t="shared" si="3"/>
        <v>93.333333333333329</v>
      </c>
      <c r="E30" s="8"/>
    </row>
    <row r="31" spans="1:8" ht="13.15" x14ac:dyDescent="0.4">
      <c r="A31" s="29" t="s">
        <v>100</v>
      </c>
      <c r="B31" s="12">
        <v>100</v>
      </c>
      <c r="C31" s="12">
        <v>100</v>
      </c>
      <c r="D31" s="16">
        <f t="shared" si="3"/>
        <v>100</v>
      </c>
      <c r="E31" s="8"/>
    </row>
    <row r="32" spans="1:8" ht="13.15" x14ac:dyDescent="0.4">
      <c r="A32" s="29" t="s">
        <v>101</v>
      </c>
      <c r="B32" s="12">
        <v>100</v>
      </c>
      <c r="C32" s="12">
        <v>100</v>
      </c>
      <c r="D32" s="16">
        <f t="shared" si="3"/>
        <v>100</v>
      </c>
      <c r="E32" s="8"/>
    </row>
    <row r="33" spans="1:5" ht="13.15" x14ac:dyDescent="0.4">
      <c r="A33" s="29" t="s">
        <v>102</v>
      </c>
      <c r="B33" s="12">
        <v>100</v>
      </c>
      <c r="C33" s="12">
        <v>100</v>
      </c>
      <c r="D33" s="16">
        <f t="shared" si="3"/>
        <v>100</v>
      </c>
      <c r="E33" s="9"/>
    </row>
    <row r="34" spans="1:5" ht="13.15" x14ac:dyDescent="0.4">
      <c r="A34" s="29" t="s">
        <v>103</v>
      </c>
      <c r="B34" s="12">
        <v>100</v>
      </c>
      <c r="C34" s="12">
        <v>100</v>
      </c>
      <c r="D34" s="16">
        <f t="shared" si="3"/>
        <v>100</v>
      </c>
      <c r="E34" s="9"/>
    </row>
    <row r="35" spans="1:5" ht="13.15" x14ac:dyDescent="0.4">
      <c r="A35" s="29" t="s">
        <v>105</v>
      </c>
      <c r="B35" s="12">
        <v>100</v>
      </c>
      <c r="C35" s="12">
        <v>100</v>
      </c>
      <c r="D35" s="16">
        <f t="shared" si="3"/>
        <v>100</v>
      </c>
      <c r="E35" s="8"/>
    </row>
    <row r="36" spans="1:5" ht="13.15" x14ac:dyDescent="0.4">
      <c r="A36" s="29" t="s">
        <v>106</v>
      </c>
      <c r="B36" s="12">
        <f>43/45*100</f>
        <v>95.555555555555557</v>
      </c>
      <c r="C36" s="12">
        <v>100</v>
      </c>
      <c r="D36" s="16">
        <f t="shared" si="3"/>
        <v>97.777777777777771</v>
      </c>
      <c r="E36" s="8"/>
    </row>
    <row r="37" spans="1:5" ht="13.15" x14ac:dyDescent="0.4">
      <c r="A37" s="29" t="s">
        <v>107</v>
      </c>
      <c r="B37" s="12">
        <v>100</v>
      </c>
      <c r="C37" s="12">
        <v>100</v>
      </c>
      <c r="D37" s="16">
        <f t="shared" si="3"/>
        <v>100</v>
      </c>
      <c r="E37" s="8"/>
    </row>
    <row r="38" spans="1:5" ht="13.15" x14ac:dyDescent="0.4">
      <c r="A38" s="29" t="s">
        <v>109</v>
      </c>
      <c r="B38" s="12">
        <v>100</v>
      </c>
      <c r="C38" s="12">
        <f>43/45*100</f>
        <v>95.555555555555557</v>
      </c>
      <c r="D38" s="16">
        <f t="shared" si="3"/>
        <v>97.777777777777771</v>
      </c>
      <c r="E38" s="8"/>
    </row>
    <row r="39" spans="1:5" ht="13.15" x14ac:dyDescent="0.4">
      <c r="A39" s="29" t="s">
        <v>110</v>
      </c>
      <c r="B39" s="12">
        <f>42/45*100</f>
        <v>93.333333333333329</v>
      </c>
      <c r="C39" s="12">
        <v>100</v>
      </c>
      <c r="D39" s="16">
        <f t="shared" si="3"/>
        <v>96.666666666666657</v>
      </c>
      <c r="E39" s="8"/>
    </row>
    <row r="40" spans="1:5" ht="13.15" x14ac:dyDescent="0.4">
      <c r="A40" s="29" t="s">
        <v>111</v>
      </c>
      <c r="B40" s="12">
        <v>100</v>
      </c>
      <c r="C40" s="12">
        <f>40/45*100</f>
        <v>88.888888888888886</v>
      </c>
      <c r="D40" s="16">
        <f t="shared" si="3"/>
        <v>94.444444444444443</v>
      </c>
      <c r="E40" s="8"/>
    </row>
    <row r="41" spans="1:5" ht="13.15" x14ac:dyDescent="0.4">
      <c r="A41" s="29" t="s">
        <v>113</v>
      </c>
      <c r="B41" s="12">
        <v>100</v>
      </c>
      <c r="C41" s="12">
        <v>100</v>
      </c>
      <c r="D41" s="16">
        <f t="shared" si="3"/>
        <v>100</v>
      </c>
      <c r="E41" s="8"/>
    </row>
    <row r="42" spans="1:5" ht="13.15" x14ac:dyDescent="0.4">
      <c r="A42" s="29" t="s">
        <v>114</v>
      </c>
      <c r="B42" s="12">
        <v>100</v>
      </c>
      <c r="C42" s="12">
        <v>100</v>
      </c>
      <c r="D42" s="16">
        <f t="shared" si="3"/>
        <v>100</v>
      </c>
      <c r="E42" s="9"/>
    </row>
    <row r="43" spans="1:5" ht="13.15" x14ac:dyDescent="0.4">
      <c r="A43" s="29" t="s">
        <v>116</v>
      </c>
      <c r="B43" s="12">
        <v>100</v>
      </c>
      <c r="C43" s="12">
        <f>43/45*100</f>
        <v>95.555555555555557</v>
      </c>
      <c r="D43" s="16">
        <f t="shared" si="3"/>
        <v>97.777777777777771</v>
      </c>
      <c r="E43" s="8"/>
    </row>
    <row r="44" spans="1:5" ht="13.15" x14ac:dyDescent="0.4">
      <c r="A44" s="29" t="s">
        <v>118</v>
      </c>
      <c r="B44" s="12">
        <v>100</v>
      </c>
      <c r="C44" s="12">
        <v>100</v>
      </c>
      <c r="D44" s="16">
        <f t="shared" si="3"/>
        <v>100</v>
      </c>
      <c r="E44" s="8"/>
    </row>
    <row r="45" spans="1:5" ht="13.15" x14ac:dyDescent="0.4">
      <c r="A45" s="29" t="s">
        <v>119</v>
      </c>
      <c r="B45" s="12">
        <f>40/45*100</f>
        <v>88.888888888888886</v>
      </c>
      <c r="C45" s="12">
        <f>44/45*100</f>
        <v>97.777777777777771</v>
      </c>
      <c r="D45" s="16">
        <f t="shared" si="3"/>
        <v>93.333333333333329</v>
      </c>
      <c r="E45" s="8"/>
    </row>
    <row r="46" spans="1:5" ht="13.15" x14ac:dyDescent="0.4">
      <c r="A46" s="29" t="s">
        <v>120</v>
      </c>
      <c r="B46" s="12">
        <v>100</v>
      </c>
      <c r="C46" s="12">
        <v>100</v>
      </c>
      <c r="D46" s="16">
        <f t="shared" si="3"/>
        <v>100</v>
      </c>
      <c r="E46" s="9"/>
    </row>
    <row r="47" spans="1:5" ht="13.15" x14ac:dyDescent="0.4">
      <c r="A47" s="29" t="s">
        <v>151</v>
      </c>
      <c r="B47" s="12">
        <v>100</v>
      </c>
      <c r="C47" s="12">
        <v>100</v>
      </c>
      <c r="D47" s="16">
        <f t="shared" si="3"/>
        <v>100</v>
      </c>
      <c r="E47" s="8"/>
    </row>
  </sheetData>
  <sheetProtection selectLockedCells="1" selectUnlockedCells="1"/>
  <mergeCells count="5">
    <mergeCell ref="A1:F1"/>
    <mergeCell ref="A2:F2"/>
    <mergeCell ref="A3:F3"/>
    <mergeCell ref="A4:F4"/>
    <mergeCell ref="B27:G27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5"/>
  <sheetViews>
    <sheetView workbookViewId="0">
      <pane xSplit="1" ySplit="6" topLeftCell="B7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baseColWidth="10" defaultColWidth="11.3984375" defaultRowHeight="12.75" x14ac:dyDescent="0.35"/>
  <cols>
    <col min="1" max="1" width="10.73046875" style="1" customWidth="1"/>
    <col min="2" max="10" width="8.73046875" style="1" customWidth="1"/>
    <col min="11" max="11" width="12.73046875" style="1" customWidth="1"/>
    <col min="12" max="16384" width="11.3984375" style="1"/>
  </cols>
  <sheetData>
    <row r="1" spans="1:12" ht="15" x14ac:dyDescent="0.4">
      <c r="A1" s="63" t="s">
        <v>95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15" x14ac:dyDescent="0.4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ht="15" x14ac:dyDescent="0.4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ht="15" x14ac:dyDescent="0.4">
      <c r="A4" s="64" t="s">
        <v>64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2" ht="13.15" x14ac:dyDescent="0.4">
      <c r="A5" s="2"/>
      <c r="B5" s="17"/>
      <c r="C5" s="17"/>
      <c r="D5" s="17"/>
      <c r="E5" s="17"/>
      <c r="F5" s="17"/>
      <c r="G5" s="17"/>
      <c r="H5" s="17"/>
      <c r="I5" s="17"/>
      <c r="J5" s="17"/>
    </row>
    <row r="6" spans="1:12" x14ac:dyDescent="0.35">
      <c r="A6" s="5" t="s">
        <v>4</v>
      </c>
      <c r="B6" s="5" t="s">
        <v>65</v>
      </c>
      <c r="C6" s="5" t="s">
        <v>66</v>
      </c>
      <c r="D6" s="5" t="s">
        <v>67</v>
      </c>
      <c r="E6" s="5" t="s">
        <v>68</v>
      </c>
      <c r="F6" s="5" t="s">
        <v>69</v>
      </c>
      <c r="G6" s="5" t="s">
        <v>147</v>
      </c>
      <c r="H6" s="5" t="s">
        <v>148</v>
      </c>
      <c r="I6" s="5" t="s">
        <v>150</v>
      </c>
      <c r="J6" s="5" t="s">
        <v>149</v>
      </c>
      <c r="K6" s="21" t="s">
        <v>62</v>
      </c>
    </row>
    <row r="7" spans="1:12" ht="13.15" x14ac:dyDescent="0.4">
      <c r="A7" s="29" t="s">
        <v>97</v>
      </c>
      <c r="B7" s="22">
        <v>1</v>
      </c>
      <c r="C7" s="22">
        <v>1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3">
        <f>AVERAGE(B7:J7)</f>
        <v>1</v>
      </c>
      <c r="L7" s="8"/>
    </row>
    <row r="8" spans="1:12" ht="13.15" x14ac:dyDescent="0.4">
      <c r="A8" s="29" t="s">
        <v>99</v>
      </c>
      <c r="B8" s="22">
        <v>1</v>
      </c>
      <c r="C8" s="22">
        <v>1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3">
        <f t="shared" ref="K8:K25" si="0">AVERAGE(B8:J8)</f>
        <v>1</v>
      </c>
      <c r="L8" s="8"/>
    </row>
    <row r="9" spans="1:12" ht="13.15" x14ac:dyDescent="0.4">
      <c r="A9" s="29" t="s">
        <v>100</v>
      </c>
      <c r="B9" s="22">
        <v>1</v>
      </c>
      <c r="C9" s="22">
        <v>1</v>
      </c>
      <c r="D9" s="22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3">
        <f t="shared" si="0"/>
        <v>1</v>
      </c>
      <c r="L9" s="8"/>
    </row>
    <row r="10" spans="1:12" ht="13.15" x14ac:dyDescent="0.4">
      <c r="A10" s="29" t="s">
        <v>101</v>
      </c>
      <c r="B10" s="22">
        <v>1</v>
      </c>
      <c r="C10" s="22">
        <v>1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3">
        <f t="shared" si="0"/>
        <v>1</v>
      </c>
      <c r="L10" s="8"/>
    </row>
    <row r="11" spans="1:12" ht="13.15" x14ac:dyDescent="0.4">
      <c r="A11" s="29" t="s">
        <v>102</v>
      </c>
      <c r="B11" s="22">
        <v>1</v>
      </c>
      <c r="C11" s="22">
        <v>1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3">
        <f t="shared" si="0"/>
        <v>1</v>
      </c>
      <c r="L11" s="9"/>
    </row>
    <row r="12" spans="1:12" ht="13.15" x14ac:dyDescent="0.4">
      <c r="A12" s="29" t="s">
        <v>103</v>
      </c>
      <c r="B12" s="22">
        <v>1</v>
      </c>
      <c r="C12" s="22">
        <v>1</v>
      </c>
      <c r="D12" s="22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3">
        <f t="shared" si="0"/>
        <v>1</v>
      </c>
      <c r="L12" s="9"/>
    </row>
    <row r="13" spans="1:12" ht="13.15" x14ac:dyDescent="0.4">
      <c r="A13" s="29" t="s">
        <v>105</v>
      </c>
      <c r="B13" s="22">
        <v>1</v>
      </c>
      <c r="C13" s="22">
        <v>1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3">
        <f t="shared" si="0"/>
        <v>1</v>
      </c>
      <c r="L13" s="8"/>
    </row>
    <row r="14" spans="1:12" ht="13.15" x14ac:dyDescent="0.4">
      <c r="A14" s="29" t="s">
        <v>106</v>
      </c>
      <c r="B14" s="22">
        <v>1</v>
      </c>
      <c r="C14" s="22">
        <v>1</v>
      </c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3">
        <f t="shared" si="0"/>
        <v>1</v>
      </c>
      <c r="L14" s="8"/>
    </row>
    <row r="15" spans="1:12" ht="13.15" x14ac:dyDescent="0.4">
      <c r="A15" s="29" t="s">
        <v>107</v>
      </c>
      <c r="B15" s="22">
        <v>1</v>
      </c>
      <c r="C15" s="22">
        <v>1</v>
      </c>
      <c r="D15" s="22">
        <v>1</v>
      </c>
      <c r="E15" s="22">
        <v>0</v>
      </c>
      <c r="F15" s="22">
        <v>0</v>
      </c>
      <c r="G15" s="22">
        <v>1</v>
      </c>
      <c r="H15" s="22">
        <v>1</v>
      </c>
      <c r="I15" s="22">
        <v>1</v>
      </c>
      <c r="J15" s="22">
        <v>1</v>
      </c>
      <c r="K15" s="23">
        <f t="shared" si="0"/>
        <v>0.77777777777777779</v>
      </c>
      <c r="L15" s="8"/>
    </row>
    <row r="16" spans="1:12" ht="13.15" x14ac:dyDescent="0.4">
      <c r="A16" s="29" t="s">
        <v>109</v>
      </c>
      <c r="B16" s="22">
        <v>1</v>
      </c>
      <c r="C16" s="22">
        <v>0</v>
      </c>
      <c r="D16" s="22">
        <v>0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3">
        <f t="shared" si="0"/>
        <v>0.77777777777777779</v>
      </c>
      <c r="L16" s="8"/>
    </row>
    <row r="17" spans="1:12" ht="13.15" x14ac:dyDescent="0.4">
      <c r="A17" s="29" t="s">
        <v>110</v>
      </c>
      <c r="B17" s="22">
        <v>1</v>
      </c>
      <c r="C17" s="22">
        <v>1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3">
        <f t="shared" si="0"/>
        <v>1</v>
      </c>
      <c r="L17" s="8"/>
    </row>
    <row r="18" spans="1:12" ht="13.15" x14ac:dyDescent="0.4">
      <c r="A18" s="29" t="s">
        <v>111</v>
      </c>
      <c r="B18" s="22">
        <v>1</v>
      </c>
      <c r="C18" s="22">
        <v>1</v>
      </c>
      <c r="D18" s="22">
        <v>1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3">
        <f t="shared" si="0"/>
        <v>1</v>
      </c>
      <c r="L18" s="8"/>
    </row>
    <row r="19" spans="1:12" ht="13.15" x14ac:dyDescent="0.4">
      <c r="A19" s="29" t="s">
        <v>113</v>
      </c>
      <c r="B19" s="22">
        <v>1</v>
      </c>
      <c r="C19" s="22">
        <v>1</v>
      </c>
      <c r="D19" s="22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3">
        <f t="shared" si="0"/>
        <v>1</v>
      </c>
      <c r="L19" s="8"/>
    </row>
    <row r="20" spans="1:12" ht="13.15" x14ac:dyDescent="0.4">
      <c r="A20" s="29" t="s">
        <v>114</v>
      </c>
      <c r="B20" s="22">
        <v>1</v>
      </c>
      <c r="C20" s="22">
        <v>1</v>
      </c>
      <c r="D20" s="22">
        <v>1</v>
      </c>
      <c r="E20" s="22">
        <v>1</v>
      </c>
      <c r="F20" s="22">
        <v>1</v>
      </c>
      <c r="G20" s="22">
        <v>1</v>
      </c>
      <c r="H20" s="22">
        <v>1</v>
      </c>
      <c r="I20" s="22">
        <v>1</v>
      </c>
      <c r="J20" s="22">
        <v>1</v>
      </c>
      <c r="K20" s="23">
        <f t="shared" si="0"/>
        <v>1</v>
      </c>
      <c r="L20" s="9"/>
    </row>
    <row r="21" spans="1:12" ht="13.15" x14ac:dyDescent="0.4">
      <c r="A21" s="29" t="s">
        <v>116</v>
      </c>
      <c r="B21" s="22">
        <v>1</v>
      </c>
      <c r="C21" s="22">
        <v>1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1</v>
      </c>
      <c r="K21" s="23">
        <f t="shared" si="0"/>
        <v>1</v>
      </c>
      <c r="L21" s="8"/>
    </row>
    <row r="22" spans="1:12" ht="13.15" x14ac:dyDescent="0.4">
      <c r="A22" s="29" t="s">
        <v>118</v>
      </c>
      <c r="B22" s="22">
        <v>1</v>
      </c>
      <c r="C22" s="22">
        <v>1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3">
        <f t="shared" si="0"/>
        <v>1</v>
      </c>
      <c r="L22" s="8"/>
    </row>
    <row r="23" spans="1:12" ht="13.15" x14ac:dyDescent="0.4">
      <c r="A23" s="29" t="s">
        <v>119</v>
      </c>
      <c r="B23" s="22">
        <v>1</v>
      </c>
      <c r="C23" s="22">
        <v>1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3">
        <f t="shared" si="0"/>
        <v>1</v>
      </c>
      <c r="L23" s="8"/>
    </row>
    <row r="24" spans="1:12" ht="13.15" x14ac:dyDescent="0.4">
      <c r="A24" s="29" t="s">
        <v>120</v>
      </c>
      <c r="B24" s="22">
        <v>1</v>
      </c>
      <c r="C24" s="22">
        <v>1</v>
      </c>
      <c r="D24" s="22">
        <v>1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3">
        <f t="shared" si="0"/>
        <v>1</v>
      </c>
      <c r="L24" s="9"/>
    </row>
    <row r="25" spans="1:12" ht="13.15" x14ac:dyDescent="0.4">
      <c r="A25" s="29" t="s">
        <v>151</v>
      </c>
      <c r="B25" s="22">
        <v>1</v>
      </c>
      <c r="C25" s="22">
        <v>1</v>
      </c>
      <c r="D25" s="22">
        <v>1</v>
      </c>
      <c r="E25" s="22">
        <v>1</v>
      </c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3">
        <f t="shared" si="0"/>
        <v>1</v>
      </c>
      <c r="L25" s="8"/>
    </row>
  </sheetData>
  <sheetProtection selectLockedCells="1" selectUnlockedCells="1"/>
  <mergeCells count="4">
    <mergeCell ref="A1:K1"/>
    <mergeCell ref="A2:K2"/>
    <mergeCell ref="A3:K3"/>
    <mergeCell ref="A4:K4"/>
  </mergeCells>
  <pageMargins left="0.75" right="0.75" top="1" bottom="1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3"/>
  <sheetViews>
    <sheetView workbookViewId="0">
      <pane xSplit="1" ySplit="6" topLeftCell="B7" activePane="bottomRight" state="frozen"/>
      <selection pane="topRight" activeCell="C1" sqref="C1"/>
      <selection pane="bottomLeft" activeCell="A9" sqref="A9"/>
      <selection pane="bottomRight" activeCell="I34" sqref="I34"/>
    </sheetView>
  </sheetViews>
  <sheetFormatPr baseColWidth="10" defaultColWidth="11.3984375" defaultRowHeight="12.75" x14ac:dyDescent="0.35"/>
  <cols>
    <col min="1" max="1" width="10.73046875" style="1" customWidth="1"/>
    <col min="2" max="5" width="11.73046875" style="1" customWidth="1"/>
    <col min="6" max="6" width="12.73046875" style="1" customWidth="1"/>
    <col min="7" max="13" width="11.3984375" style="1"/>
    <col min="14" max="14" width="13.1328125" style="1" bestFit="1" customWidth="1"/>
    <col min="15" max="16384" width="11.3984375" style="1"/>
  </cols>
  <sheetData>
    <row r="1" spans="1:16" ht="15" x14ac:dyDescent="0.4">
      <c r="A1" s="63" t="s">
        <v>95</v>
      </c>
      <c r="B1" s="63"/>
      <c r="C1" s="63"/>
      <c r="D1" s="63"/>
      <c r="E1" s="63"/>
      <c r="F1" s="63"/>
    </row>
    <row r="2" spans="1:16" ht="15" x14ac:dyDescent="0.4">
      <c r="A2" s="63" t="s">
        <v>0</v>
      </c>
      <c r="B2" s="63"/>
      <c r="C2" s="63"/>
      <c r="D2" s="63"/>
      <c r="E2" s="63"/>
      <c r="F2" s="63"/>
    </row>
    <row r="3" spans="1:16" ht="15" x14ac:dyDescent="0.4">
      <c r="A3" s="63" t="s">
        <v>2</v>
      </c>
      <c r="B3" s="63"/>
      <c r="C3" s="63"/>
      <c r="D3" s="63"/>
      <c r="E3" s="63"/>
      <c r="F3" s="63"/>
    </row>
    <row r="4" spans="1:16" ht="15" x14ac:dyDescent="0.4">
      <c r="A4" s="64" t="s">
        <v>70</v>
      </c>
      <c r="B4" s="64"/>
      <c r="C4" s="64"/>
      <c r="D4" s="64"/>
      <c r="E4" s="64"/>
      <c r="F4" s="64"/>
    </row>
    <row r="5" spans="1:16" ht="13.15" x14ac:dyDescent="0.4">
      <c r="A5" s="2"/>
      <c r="B5" s="17"/>
      <c r="C5" s="17"/>
      <c r="D5" s="17"/>
      <c r="E5" s="17"/>
      <c r="F5" s="17"/>
    </row>
    <row r="6" spans="1:16" x14ac:dyDescent="0.35">
      <c r="A6" s="5" t="s">
        <v>4</v>
      </c>
      <c r="B6" s="5" t="s">
        <v>71</v>
      </c>
      <c r="C6" s="5" t="s">
        <v>44</v>
      </c>
      <c r="D6" s="5" t="s">
        <v>72</v>
      </c>
      <c r="E6" s="5" t="s">
        <v>73</v>
      </c>
      <c r="F6" s="5" t="s">
        <v>44</v>
      </c>
      <c r="G6" s="5" t="s">
        <v>74</v>
      </c>
      <c r="H6" s="5" t="s">
        <v>75</v>
      </c>
      <c r="I6" s="5" t="s">
        <v>44</v>
      </c>
      <c r="J6" s="5" t="s">
        <v>76</v>
      </c>
      <c r="K6" s="5" t="s">
        <v>77</v>
      </c>
      <c r="L6" s="5" t="s">
        <v>44</v>
      </c>
      <c r="M6" s="5" t="s">
        <v>78</v>
      </c>
      <c r="N6" s="24" t="s">
        <v>79</v>
      </c>
    </row>
    <row r="7" spans="1:16" ht="13.15" x14ac:dyDescent="0.4">
      <c r="A7" s="29" t="s">
        <v>97</v>
      </c>
      <c r="B7" s="12">
        <v>97.5</v>
      </c>
      <c r="C7" s="6">
        <f>F29</f>
        <v>100</v>
      </c>
      <c r="D7" s="25">
        <f>AVERAGE(B7:C7)</f>
        <v>98.75</v>
      </c>
      <c r="E7" s="12">
        <v>95</v>
      </c>
      <c r="F7" s="6">
        <f>F51</f>
        <v>100</v>
      </c>
      <c r="G7" s="25">
        <f>AVERAGE(E7:F7)</f>
        <v>97.5</v>
      </c>
      <c r="H7" s="12">
        <v>100</v>
      </c>
      <c r="I7" s="6">
        <f>F73</f>
        <v>100</v>
      </c>
      <c r="J7" s="25">
        <f>AVERAGE(H7:I7)</f>
        <v>100</v>
      </c>
      <c r="K7" s="12">
        <v>100</v>
      </c>
      <c r="L7" s="6">
        <f>F95</f>
        <v>100</v>
      </c>
      <c r="M7" s="25">
        <f>AVERAGE(K7:L7)</f>
        <v>100</v>
      </c>
      <c r="N7" s="23">
        <f>AVERAGE(D7,G7,J7,M7)</f>
        <v>99.0625</v>
      </c>
      <c r="O7" s="8">
        <v>4</v>
      </c>
      <c r="P7" s="26"/>
    </row>
    <row r="8" spans="1:16" ht="13.15" x14ac:dyDescent="0.4">
      <c r="A8" s="29" t="s">
        <v>99</v>
      </c>
      <c r="B8" s="12">
        <v>95</v>
      </c>
      <c r="C8" s="6">
        <f t="shared" ref="C8:C25" si="0">F30</f>
        <v>100</v>
      </c>
      <c r="D8" s="25">
        <f t="shared" ref="D8:D25" si="1">AVERAGE(B8:C8)</f>
        <v>97.5</v>
      </c>
      <c r="E8" s="12">
        <v>100</v>
      </c>
      <c r="F8" s="6">
        <f t="shared" ref="F8:F25" si="2">F52</f>
        <v>100</v>
      </c>
      <c r="G8" s="25">
        <f t="shared" ref="G8:G25" si="3">AVERAGE(E8:F8)</f>
        <v>100</v>
      </c>
      <c r="H8" s="12">
        <v>100</v>
      </c>
      <c r="I8" s="6">
        <f t="shared" ref="I8:I25" si="4">F74</f>
        <v>100</v>
      </c>
      <c r="J8" s="25">
        <f t="shared" ref="J8:J25" si="5">AVERAGE(H8:I8)</f>
        <v>100</v>
      </c>
      <c r="K8" s="12">
        <v>100</v>
      </c>
      <c r="L8" s="6">
        <f t="shared" ref="L8:L25" si="6">F96</f>
        <v>100</v>
      </c>
      <c r="M8" s="25">
        <f t="shared" ref="M8:M25" si="7">AVERAGE(K8:L8)</f>
        <v>100</v>
      </c>
      <c r="N8" s="23">
        <f t="shared" ref="N8:N25" si="8">AVERAGE(D8,G8,J8,M8)</f>
        <v>99.375</v>
      </c>
      <c r="O8" s="8">
        <v>1</v>
      </c>
      <c r="P8" s="26"/>
    </row>
    <row r="9" spans="1:16" ht="13.15" x14ac:dyDescent="0.4">
      <c r="A9" s="29" t="s">
        <v>100</v>
      </c>
      <c r="B9" s="12">
        <v>97.5</v>
      </c>
      <c r="C9" s="6">
        <f t="shared" si="0"/>
        <v>100</v>
      </c>
      <c r="D9" s="25">
        <f t="shared" si="1"/>
        <v>98.75</v>
      </c>
      <c r="E9" s="12">
        <v>100</v>
      </c>
      <c r="F9" s="6">
        <f t="shared" si="2"/>
        <v>100</v>
      </c>
      <c r="G9" s="25">
        <f t="shared" si="3"/>
        <v>100</v>
      </c>
      <c r="H9" s="12">
        <v>100</v>
      </c>
      <c r="I9" s="6">
        <f t="shared" si="4"/>
        <v>100</v>
      </c>
      <c r="J9" s="25">
        <f t="shared" si="5"/>
        <v>100</v>
      </c>
      <c r="K9" s="12">
        <v>100</v>
      </c>
      <c r="L9" s="6">
        <f t="shared" si="6"/>
        <v>98.75</v>
      </c>
      <c r="M9" s="25">
        <f t="shared" si="7"/>
        <v>99.375</v>
      </c>
      <c r="N9" s="23">
        <f t="shared" si="8"/>
        <v>99.53125</v>
      </c>
      <c r="O9" s="8">
        <v>3</v>
      </c>
      <c r="P9" s="26"/>
    </row>
    <row r="10" spans="1:16" ht="13.15" x14ac:dyDescent="0.4">
      <c r="A10" s="29" t="s">
        <v>101</v>
      </c>
      <c r="B10" s="12">
        <v>97.5</v>
      </c>
      <c r="C10" s="6">
        <f t="shared" si="0"/>
        <v>100</v>
      </c>
      <c r="D10" s="25">
        <f t="shared" si="1"/>
        <v>98.75</v>
      </c>
      <c r="E10" s="12">
        <v>100</v>
      </c>
      <c r="F10" s="6">
        <f t="shared" si="2"/>
        <v>100</v>
      </c>
      <c r="G10" s="25">
        <f t="shared" si="3"/>
        <v>100</v>
      </c>
      <c r="H10" s="12">
        <v>100</v>
      </c>
      <c r="I10" s="6">
        <f t="shared" si="4"/>
        <v>100</v>
      </c>
      <c r="J10" s="25">
        <f t="shared" si="5"/>
        <v>100</v>
      </c>
      <c r="K10" s="12">
        <v>97</v>
      </c>
      <c r="L10" s="6">
        <f t="shared" si="6"/>
        <v>100</v>
      </c>
      <c r="M10" s="25">
        <f t="shared" si="7"/>
        <v>98.5</v>
      </c>
      <c r="N10" s="23">
        <f t="shared" si="8"/>
        <v>99.3125</v>
      </c>
      <c r="O10" s="8">
        <v>5</v>
      </c>
      <c r="P10" s="26"/>
    </row>
    <row r="11" spans="1:16" ht="13.15" x14ac:dyDescent="0.4">
      <c r="A11" s="29" t="s">
        <v>102</v>
      </c>
      <c r="B11" s="12">
        <v>97.5</v>
      </c>
      <c r="C11" s="6">
        <f t="shared" si="0"/>
        <v>100</v>
      </c>
      <c r="D11" s="25">
        <f t="shared" si="1"/>
        <v>98.75</v>
      </c>
      <c r="E11" s="12">
        <v>100</v>
      </c>
      <c r="F11" s="6">
        <f t="shared" si="2"/>
        <v>100</v>
      </c>
      <c r="G11" s="25">
        <f t="shared" si="3"/>
        <v>100</v>
      </c>
      <c r="H11" s="12">
        <v>100</v>
      </c>
      <c r="I11" s="6">
        <f t="shared" si="4"/>
        <v>100</v>
      </c>
      <c r="J11" s="25">
        <f t="shared" si="5"/>
        <v>100</v>
      </c>
      <c r="K11" s="12">
        <v>97</v>
      </c>
      <c r="L11" s="6">
        <f t="shared" si="6"/>
        <v>100</v>
      </c>
      <c r="M11" s="25">
        <f t="shared" si="7"/>
        <v>98.5</v>
      </c>
      <c r="N11" s="23">
        <f t="shared" si="8"/>
        <v>99.3125</v>
      </c>
      <c r="O11" s="9">
        <v>5</v>
      </c>
      <c r="P11" s="26"/>
    </row>
    <row r="12" spans="1:16" ht="13.15" x14ac:dyDescent="0.4">
      <c r="A12" s="29" t="s">
        <v>103</v>
      </c>
      <c r="B12" s="12">
        <v>97.5</v>
      </c>
      <c r="C12" s="6">
        <f t="shared" si="0"/>
        <v>100</v>
      </c>
      <c r="D12" s="25">
        <f t="shared" si="1"/>
        <v>98.75</v>
      </c>
      <c r="E12" s="12">
        <v>100</v>
      </c>
      <c r="F12" s="6">
        <f t="shared" si="2"/>
        <v>100</v>
      </c>
      <c r="G12" s="25">
        <f t="shared" si="3"/>
        <v>100</v>
      </c>
      <c r="H12" s="12">
        <v>100</v>
      </c>
      <c r="I12" s="6">
        <f t="shared" si="4"/>
        <v>100</v>
      </c>
      <c r="J12" s="25">
        <f t="shared" si="5"/>
        <v>100</v>
      </c>
      <c r="K12" s="12">
        <v>100</v>
      </c>
      <c r="L12" s="6">
        <f t="shared" si="6"/>
        <v>62.083333333333336</v>
      </c>
      <c r="M12" s="25">
        <f t="shared" si="7"/>
        <v>81.041666666666671</v>
      </c>
      <c r="N12" s="23">
        <f t="shared" si="8"/>
        <v>94.947916666666671</v>
      </c>
      <c r="O12" s="9">
        <v>3</v>
      </c>
      <c r="P12" s="26"/>
    </row>
    <row r="13" spans="1:16" ht="13.15" x14ac:dyDescent="0.4">
      <c r="A13" s="29" t="s">
        <v>105</v>
      </c>
      <c r="B13" s="12">
        <v>97.5</v>
      </c>
      <c r="C13" s="6">
        <f t="shared" si="0"/>
        <v>100</v>
      </c>
      <c r="D13" s="25">
        <f t="shared" si="1"/>
        <v>98.75</v>
      </c>
      <c r="E13" s="12">
        <v>95</v>
      </c>
      <c r="F13" s="6">
        <f t="shared" si="2"/>
        <v>100</v>
      </c>
      <c r="G13" s="25">
        <f t="shared" si="3"/>
        <v>97.5</v>
      </c>
      <c r="H13" s="12">
        <v>100</v>
      </c>
      <c r="I13" s="6">
        <f t="shared" si="4"/>
        <v>100</v>
      </c>
      <c r="J13" s="25">
        <f t="shared" si="5"/>
        <v>100</v>
      </c>
      <c r="K13" s="12">
        <v>100</v>
      </c>
      <c r="L13" s="6">
        <f t="shared" si="6"/>
        <v>100</v>
      </c>
      <c r="M13" s="25">
        <f t="shared" si="7"/>
        <v>100</v>
      </c>
      <c r="N13" s="23">
        <f t="shared" si="8"/>
        <v>99.0625</v>
      </c>
      <c r="O13" s="8">
        <v>4</v>
      </c>
      <c r="P13" s="26"/>
    </row>
    <row r="14" spans="1:16" ht="13.15" x14ac:dyDescent="0.4">
      <c r="A14" s="29" t="s">
        <v>106</v>
      </c>
      <c r="B14" s="12">
        <v>95</v>
      </c>
      <c r="C14" s="6">
        <f t="shared" si="0"/>
        <v>100</v>
      </c>
      <c r="D14" s="25">
        <f t="shared" si="1"/>
        <v>97.5</v>
      </c>
      <c r="E14" s="12">
        <v>100</v>
      </c>
      <c r="F14" s="6">
        <f t="shared" si="2"/>
        <v>100</v>
      </c>
      <c r="G14" s="25">
        <f t="shared" si="3"/>
        <v>100</v>
      </c>
      <c r="H14" s="12">
        <v>100</v>
      </c>
      <c r="I14" s="6">
        <f t="shared" si="4"/>
        <v>100</v>
      </c>
      <c r="J14" s="25">
        <f t="shared" si="5"/>
        <v>100</v>
      </c>
      <c r="K14" s="12">
        <v>100</v>
      </c>
      <c r="L14" s="6">
        <f t="shared" si="6"/>
        <v>100</v>
      </c>
      <c r="M14" s="25">
        <f t="shared" si="7"/>
        <v>100</v>
      </c>
      <c r="N14" s="23">
        <f t="shared" si="8"/>
        <v>99.375</v>
      </c>
      <c r="O14" s="8">
        <v>1</v>
      </c>
    </row>
    <row r="15" spans="1:16" ht="13.15" x14ac:dyDescent="0.4">
      <c r="A15" s="29" t="s">
        <v>107</v>
      </c>
      <c r="B15" s="12">
        <v>97.5</v>
      </c>
      <c r="C15" s="6">
        <f t="shared" si="0"/>
        <v>100</v>
      </c>
      <c r="D15" s="25">
        <f t="shared" si="1"/>
        <v>98.75</v>
      </c>
      <c r="E15" s="12">
        <v>100</v>
      </c>
      <c r="F15" s="6">
        <f t="shared" si="2"/>
        <v>100</v>
      </c>
      <c r="G15" s="25">
        <f t="shared" si="3"/>
        <v>100</v>
      </c>
      <c r="H15" s="12">
        <v>100</v>
      </c>
      <c r="I15" s="6">
        <f t="shared" si="4"/>
        <v>100</v>
      </c>
      <c r="J15" s="25">
        <f t="shared" si="5"/>
        <v>100</v>
      </c>
      <c r="K15" s="12">
        <v>100</v>
      </c>
      <c r="L15" s="6">
        <f t="shared" si="6"/>
        <v>100</v>
      </c>
      <c r="M15" s="25">
        <f t="shared" si="7"/>
        <v>100</v>
      </c>
      <c r="N15" s="23">
        <f t="shared" si="8"/>
        <v>99.6875</v>
      </c>
      <c r="O15" s="8">
        <v>2</v>
      </c>
    </row>
    <row r="16" spans="1:16" ht="13.15" x14ac:dyDescent="0.4">
      <c r="A16" s="29" t="s">
        <v>109</v>
      </c>
      <c r="B16" s="12">
        <v>92.5</v>
      </c>
      <c r="C16" s="6">
        <f t="shared" si="0"/>
        <v>100</v>
      </c>
      <c r="D16" s="25">
        <f t="shared" si="1"/>
        <v>96.25</v>
      </c>
      <c r="E16" s="12">
        <v>100</v>
      </c>
      <c r="F16" s="6">
        <f t="shared" si="2"/>
        <v>100</v>
      </c>
      <c r="G16" s="25">
        <f t="shared" si="3"/>
        <v>100</v>
      </c>
      <c r="H16" s="12">
        <v>100</v>
      </c>
      <c r="I16" s="6">
        <f t="shared" si="4"/>
        <v>100</v>
      </c>
      <c r="J16" s="25">
        <f t="shared" si="5"/>
        <v>100</v>
      </c>
      <c r="K16" s="12">
        <v>100</v>
      </c>
      <c r="L16" s="6">
        <f t="shared" si="6"/>
        <v>100</v>
      </c>
      <c r="M16" s="25">
        <f t="shared" si="7"/>
        <v>100</v>
      </c>
      <c r="N16" s="23">
        <f t="shared" si="8"/>
        <v>99.0625</v>
      </c>
      <c r="O16" s="8">
        <v>2</v>
      </c>
    </row>
    <row r="17" spans="1:15" ht="13.15" x14ac:dyDescent="0.4">
      <c r="A17" s="29" t="s">
        <v>110</v>
      </c>
      <c r="B17" s="12">
        <v>92.5</v>
      </c>
      <c r="C17" s="6">
        <f t="shared" si="0"/>
        <v>100</v>
      </c>
      <c r="D17" s="25">
        <f t="shared" si="1"/>
        <v>96.25</v>
      </c>
      <c r="E17" s="12">
        <v>95</v>
      </c>
      <c r="F17" s="6">
        <f t="shared" si="2"/>
        <v>100</v>
      </c>
      <c r="G17" s="25">
        <f t="shared" si="3"/>
        <v>97.5</v>
      </c>
      <c r="H17" s="12">
        <v>100</v>
      </c>
      <c r="I17" s="6">
        <f t="shared" si="4"/>
        <v>100</v>
      </c>
      <c r="J17" s="25">
        <f t="shared" si="5"/>
        <v>100</v>
      </c>
      <c r="K17" s="12">
        <v>100</v>
      </c>
      <c r="L17" s="6">
        <f t="shared" si="6"/>
        <v>100</v>
      </c>
      <c r="M17" s="25">
        <f t="shared" si="7"/>
        <v>100</v>
      </c>
      <c r="N17" s="23">
        <f t="shared" si="8"/>
        <v>98.4375</v>
      </c>
      <c r="O17" s="8">
        <v>4</v>
      </c>
    </row>
    <row r="18" spans="1:15" ht="13.15" x14ac:dyDescent="0.4">
      <c r="A18" s="29" t="s">
        <v>111</v>
      </c>
      <c r="B18" s="12">
        <v>92.5</v>
      </c>
      <c r="C18" s="6">
        <f t="shared" si="0"/>
        <v>100</v>
      </c>
      <c r="D18" s="25">
        <f t="shared" si="1"/>
        <v>96.25</v>
      </c>
      <c r="E18" s="12">
        <v>100</v>
      </c>
      <c r="F18" s="6">
        <f t="shared" si="2"/>
        <v>100</v>
      </c>
      <c r="G18" s="25">
        <f t="shared" si="3"/>
        <v>100</v>
      </c>
      <c r="H18" s="12">
        <v>100</v>
      </c>
      <c r="I18" s="6">
        <f t="shared" si="4"/>
        <v>100</v>
      </c>
      <c r="J18" s="25">
        <f t="shared" si="5"/>
        <v>100</v>
      </c>
      <c r="K18" s="12">
        <v>100</v>
      </c>
      <c r="L18" s="6">
        <f t="shared" si="6"/>
        <v>100</v>
      </c>
      <c r="M18" s="25">
        <f t="shared" si="7"/>
        <v>100</v>
      </c>
      <c r="N18" s="23">
        <f t="shared" si="8"/>
        <v>99.0625</v>
      </c>
      <c r="O18" s="8">
        <v>2</v>
      </c>
    </row>
    <row r="19" spans="1:15" ht="13.15" x14ac:dyDescent="0.4">
      <c r="A19" s="29" t="s">
        <v>113</v>
      </c>
      <c r="B19" s="12">
        <v>97.5</v>
      </c>
      <c r="C19" s="6">
        <f t="shared" si="0"/>
        <v>100</v>
      </c>
      <c r="D19" s="25">
        <f t="shared" si="1"/>
        <v>98.75</v>
      </c>
      <c r="E19" s="12">
        <v>100</v>
      </c>
      <c r="F19" s="6">
        <f t="shared" si="2"/>
        <v>100</v>
      </c>
      <c r="G19" s="25">
        <f t="shared" si="3"/>
        <v>100</v>
      </c>
      <c r="H19" s="12">
        <v>100</v>
      </c>
      <c r="I19" s="6">
        <f t="shared" si="4"/>
        <v>100</v>
      </c>
      <c r="J19" s="25">
        <f t="shared" si="5"/>
        <v>100</v>
      </c>
      <c r="K19" s="12">
        <v>100</v>
      </c>
      <c r="L19" s="6">
        <f t="shared" si="6"/>
        <v>61.25</v>
      </c>
      <c r="M19" s="25">
        <f t="shared" si="7"/>
        <v>80.625</v>
      </c>
      <c r="N19" s="23">
        <f t="shared" si="8"/>
        <v>94.84375</v>
      </c>
      <c r="O19" s="8">
        <v>3</v>
      </c>
    </row>
    <row r="20" spans="1:15" ht="13.15" x14ac:dyDescent="0.4">
      <c r="A20" s="29" t="s">
        <v>114</v>
      </c>
      <c r="B20" s="12">
        <v>97.5</v>
      </c>
      <c r="C20" s="6">
        <f t="shared" si="0"/>
        <v>100</v>
      </c>
      <c r="D20" s="25">
        <f t="shared" si="1"/>
        <v>98.75</v>
      </c>
      <c r="E20" s="12">
        <v>95</v>
      </c>
      <c r="F20" s="6">
        <f t="shared" si="2"/>
        <v>100</v>
      </c>
      <c r="G20" s="25">
        <f t="shared" si="3"/>
        <v>97.5</v>
      </c>
      <c r="H20" s="12">
        <v>100</v>
      </c>
      <c r="I20" s="6">
        <f t="shared" si="4"/>
        <v>100</v>
      </c>
      <c r="J20" s="25">
        <f t="shared" si="5"/>
        <v>100</v>
      </c>
      <c r="K20" s="12">
        <v>100</v>
      </c>
      <c r="L20" s="6">
        <f t="shared" si="6"/>
        <v>100</v>
      </c>
      <c r="M20" s="25">
        <f t="shared" si="7"/>
        <v>100</v>
      </c>
      <c r="N20" s="23">
        <f t="shared" si="8"/>
        <v>99.0625</v>
      </c>
      <c r="O20" s="9">
        <v>4</v>
      </c>
    </row>
    <row r="21" spans="1:15" ht="13.15" x14ac:dyDescent="0.4">
      <c r="A21" s="29" t="s">
        <v>116</v>
      </c>
      <c r="B21" s="12">
        <v>97.5</v>
      </c>
      <c r="C21" s="6">
        <f t="shared" si="0"/>
        <v>100</v>
      </c>
      <c r="D21" s="25">
        <f t="shared" si="1"/>
        <v>98.75</v>
      </c>
      <c r="E21" s="12">
        <v>100</v>
      </c>
      <c r="F21" s="6">
        <f t="shared" si="2"/>
        <v>100</v>
      </c>
      <c r="G21" s="25">
        <f t="shared" si="3"/>
        <v>100</v>
      </c>
      <c r="H21" s="12">
        <v>100</v>
      </c>
      <c r="I21" s="6">
        <f t="shared" si="4"/>
        <v>100</v>
      </c>
      <c r="J21" s="25">
        <f t="shared" si="5"/>
        <v>100</v>
      </c>
      <c r="K21" s="12">
        <v>100</v>
      </c>
      <c r="L21" s="6">
        <f t="shared" si="6"/>
        <v>97.5</v>
      </c>
      <c r="M21" s="25">
        <f t="shared" si="7"/>
        <v>98.75</v>
      </c>
      <c r="N21" s="23">
        <f t="shared" si="8"/>
        <v>99.375</v>
      </c>
      <c r="O21" s="8">
        <v>3</v>
      </c>
    </row>
    <row r="22" spans="1:15" ht="13.15" x14ac:dyDescent="0.4">
      <c r="A22" s="29" t="s">
        <v>118</v>
      </c>
      <c r="B22" s="12">
        <v>95</v>
      </c>
      <c r="C22" s="6">
        <f t="shared" si="0"/>
        <v>100</v>
      </c>
      <c r="D22" s="25">
        <f t="shared" si="1"/>
        <v>97.5</v>
      </c>
      <c r="E22" s="12">
        <v>100</v>
      </c>
      <c r="F22" s="6">
        <f t="shared" si="2"/>
        <v>100</v>
      </c>
      <c r="G22" s="25">
        <f t="shared" si="3"/>
        <v>100</v>
      </c>
      <c r="H22" s="12">
        <v>100</v>
      </c>
      <c r="I22" s="6">
        <f t="shared" si="4"/>
        <v>100</v>
      </c>
      <c r="J22" s="25">
        <f t="shared" si="5"/>
        <v>100</v>
      </c>
      <c r="K22" s="12">
        <v>100</v>
      </c>
      <c r="L22" s="6">
        <f t="shared" si="6"/>
        <v>100</v>
      </c>
      <c r="M22" s="25">
        <f t="shared" si="7"/>
        <v>100</v>
      </c>
      <c r="N22" s="23">
        <f t="shared" si="8"/>
        <v>99.375</v>
      </c>
      <c r="O22" s="8">
        <v>1</v>
      </c>
    </row>
    <row r="23" spans="1:15" ht="13.15" x14ac:dyDescent="0.4">
      <c r="A23" s="29" t="s">
        <v>119</v>
      </c>
      <c r="B23" s="12">
        <v>95</v>
      </c>
      <c r="C23" s="6">
        <f t="shared" si="0"/>
        <v>100</v>
      </c>
      <c r="D23" s="25">
        <f t="shared" si="1"/>
        <v>97.5</v>
      </c>
      <c r="E23" s="12">
        <v>100</v>
      </c>
      <c r="F23" s="6">
        <f t="shared" si="2"/>
        <v>100</v>
      </c>
      <c r="G23" s="25">
        <f t="shared" si="3"/>
        <v>100</v>
      </c>
      <c r="H23" s="12">
        <v>100</v>
      </c>
      <c r="I23" s="6">
        <f t="shared" si="4"/>
        <v>100</v>
      </c>
      <c r="J23" s="25">
        <f t="shared" si="5"/>
        <v>100</v>
      </c>
      <c r="K23" s="12">
        <v>100</v>
      </c>
      <c r="L23" s="6">
        <f t="shared" si="6"/>
        <v>100</v>
      </c>
      <c r="M23" s="25">
        <f t="shared" si="7"/>
        <v>100</v>
      </c>
      <c r="N23" s="23">
        <f t="shared" si="8"/>
        <v>99.375</v>
      </c>
      <c r="O23" s="8">
        <v>1</v>
      </c>
    </row>
    <row r="24" spans="1:15" ht="13.15" x14ac:dyDescent="0.4">
      <c r="A24" s="29" t="s">
        <v>120</v>
      </c>
      <c r="B24" s="12">
        <v>92.5</v>
      </c>
      <c r="C24" s="6">
        <f t="shared" si="0"/>
        <v>100</v>
      </c>
      <c r="D24" s="25">
        <f t="shared" si="1"/>
        <v>96.25</v>
      </c>
      <c r="E24" s="12">
        <v>100</v>
      </c>
      <c r="F24" s="6">
        <f t="shared" si="2"/>
        <v>100</v>
      </c>
      <c r="G24" s="25">
        <f t="shared" si="3"/>
        <v>100</v>
      </c>
      <c r="H24" s="12">
        <v>100</v>
      </c>
      <c r="I24" s="6">
        <f t="shared" si="4"/>
        <v>100</v>
      </c>
      <c r="J24" s="25">
        <f t="shared" si="5"/>
        <v>100</v>
      </c>
      <c r="K24" s="12">
        <v>100</v>
      </c>
      <c r="L24" s="6">
        <f t="shared" si="6"/>
        <v>100</v>
      </c>
      <c r="M24" s="25">
        <f t="shared" si="7"/>
        <v>100</v>
      </c>
      <c r="N24" s="23">
        <f t="shared" si="8"/>
        <v>99.0625</v>
      </c>
      <c r="O24" s="9">
        <v>2</v>
      </c>
    </row>
    <row r="25" spans="1:15" ht="13.15" x14ac:dyDescent="0.4">
      <c r="A25" s="29" t="s">
        <v>151</v>
      </c>
      <c r="B25" s="12">
        <v>97.5</v>
      </c>
      <c r="C25" s="6">
        <f t="shared" si="0"/>
        <v>100</v>
      </c>
      <c r="D25" s="25">
        <f t="shared" si="1"/>
        <v>98.75</v>
      </c>
      <c r="E25" s="12">
        <v>100</v>
      </c>
      <c r="F25" s="6">
        <f t="shared" si="2"/>
        <v>100</v>
      </c>
      <c r="G25" s="25">
        <f t="shared" si="3"/>
        <v>100</v>
      </c>
      <c r="H25" s="12">
        <v>100</v>
      </c>
      <c r="I25" s="6">
        <f t="shared" si="4"/>
        <v>100</v>
      </c>
      <c r="J25" s="25">
        <f t="shared" si="5"/>
        <v>100</v>
      </c>
      <c r="K25" s="12">
        <v>97</v>
      </c>
      <c r="L25" s="6">
        <f t="shared" si="6"/>
        <v>100</v>
      </c>
      <c r="M25" s="25">
        <f t="shared" si="7"/>
        <v>98.5</v>
      </c>
      <c r="N25" s="23">
        <f t="shared" si="8"/>
        <v>99.3125</v>
      </c>
      <c r="O25" s="8">
        <v>5</v>
      </c>
    </row>
    <row r="27" spans="1:15" x14ac:dyDescent="0.35">
      <c r="B27" s="68" t="s">
        <v>80</v>
      </c>
      <c r="C27" s="68"/>
      <c r="D27" s="68"/>
      <c r="E27" s="68"/>
      <c r="F27" s="68"/>
    </row>
    <row r="28" spans="1:15" x14ac:dyDescent="0.35">
      <c r="A28" s="5" t="s">
        <v>4</v>
      </c>
      <c r="B28" s="14" t="s">
        <v>47</v>
      </c>
      <c r="C28" s="14" t="s">
        <v>48</v>
      </c>
      <c r="D28" s="14" t="s">
        <v>49</v>
      </c>
      <c r="E28" s="15" t="s">
        <v>50</v>
      </c>
      <c r="F28" s="15" t="s">
        <v>45</v>
      </c>
    </row>
    <row r="29" spans="1:15" ht="13.15" x14ac:dyDescent="0.4">
      <c r="A29" s="29" t="s">
        <v>97</v>
      </c>
      <c r="B29" s="12">
        <v>100</v>
      </c>
      <c r="C29" s="12">
        <v>100</v>
      </c>
      <c r="D29" s="12">
        <v>100</v>
      </c>
      <c r="E29" s="12">
        <v>100</v>
      </c>
      <c r="F29" s="16">
        <f>AVERAGE(B29:E29)</f>
        <v>100</v>
      </c>
      <c r="G29" s="8">
        <v>4</v>
      </c>
    </row>
    <row r="30" spans="1:15" ht="13.15" x14ac:dyDescent="0.4">
      <c r="A30" s="29" t="s">
        <v>99</v>
      </c>
      <c r="B30" s="12">
        <v>100</v>
      </c>
      <c r="C30" s="12">
        <v>100</v>
      </c>
      <c r="D30" s="12">
        <v>100</v>
      </c>
      <c r="E30" s="12">
        <v>100</v>
      </c>
      <c r="F30" s="16">
        <f t="shared" ref="F30:F47" si="9">AVERAGE(B30:E30)</f>
        <v>100</v>
      </c>
      <c r="G30" s="8">
        <v>1</v>
      </c>
    </row>
    <row r="31" spans="1:15" ht="13.15" x14ac:dyDescent="0.4">
      <c r="A31" s="29" t="s">
        <v>100</v>
      </c>
      <c r="B31" s="12">
        <v>100</v>
      </c>
      <c r="C31" s="12">
        <v>100</v>
      </c>
      <c r="D31" s="12">
        <v>100</v>
      </c>
      <c r="E31" s="12">
        <v>100</v>
      </c>
      <c r="F31" s="16">
        <f t="shared" si="9"/>
        <v>100</v>
      </c>
      <c r="G31" s="8">
        <v>3</v>
      </c>
    </row>
    <row r="32" spans="1:15" ht="13.15" x14ac:dyDescent="0.4">
      <c r="A32" s="29" t="s">
        <v>101</v>
      </c>
      <c r="B32" s="12">
        <v>100</v>
      </c>
      <c r="C32" s="12">
        <v>100</v>
      </c>
      <c r="D32" s="12">
        <v>100</v>
      </c>
      <c r="E32" s="12">
        <v>100</v>
      </c>
      <c r="F32" s="16">
        <f t="shared" si="9"/>
        <v>100</v>
      </c>
      <c r="G32" s="8">
        <v>5</v>
      </c>
    </row>
    <row r="33" spans="1:7" ht="13.15" x14ac:dyDescent="0.4">
      <c r="A33" s="29" t="s">
        <v>102</v>
      </c>
      <c r="B33" s="12">
        <v>100</v>
      </c>
      <c r="C33" s="12">
        <v>100</v>
      </c>
      <c r="D33" s="12">
        <v>100</v>
      </c>
      <c r="E33" s="12">
        <v>100</v>
      </c>
      <c r="F33" s="16">
        <f t="shared" si="9"/>
        <v>100</v>
      </c>
      <c r="G33" s="9">
        <v>5</v>
      </c>
    </row>
    <row r="34" spans="1:7" ht="13.15" x14ac:dyDescent="0.4">
      <c r="A34" s="29" t="s">
        <v>103</v>
      </c>
      <c r="B34" s="12">
        <v>100</v>
      </c>
      <c r="C34" s="12">
        <v>100</v>
      </c>
      <c r="D34" s="12">
        <v>100</v>
      </c>
      <c r="E34" s="12">
        <v>100</v>
      </c>
      <c r="F34" s="16">
        <f t="shared" si="9"/>
        <v>100</v>
      </c>
      <c r="G34" s="9">
        <v>3</v>
      </c>
    </row>
    <row r="35" spans="1:7" ht="13.15" x14ac:dyDescent="0.4">
      <c r="A35" s="29" t="s">
        <v>105</v>
      </c>
      <c r="B35" s="12">
        <v>100</v>
      </c>
      <c r="C35" s="12">
        <v>100</v>
      </c>
      <c r="D35" s="12">
        <v>100</v>
      </c>
      <c r="E35" s="12">
        <v>100</v>
      </c>
      <c r="F35" s="16">
        <f t="shared" si="9"/>
        <v>100</v>
      </c>
      <c r="G35" s="8">
        <v>4</v>
      </c>
    </row>
    <row r="36" spans="1:7" ht="13.15" x14ac:dyDescent="0.4">
      <c r="A36" s="29" t="s">
        <v>106</v>
      </c>
      <c r="B36" s="12">
        <v>100</v>
      </c>
      <c r="C36" s="12">
        <v>100</v>
      </c>
      <c r="D36" s="12">
        <v>100</v>
      </c>
      <c r="E36" s="12">
        <v>100</v>
      </c>
      <c r="F36" s="16">
        <f t="shared" si="9"/>
        <v>100</v>
      </c>
      <c r="G36" s="8">
        <v>1</v>
      </c>
    </row>
    <row r="37" spans="1:7" ht="13.15" x14ac:dyDescent="0.4">
      <c r="A37" s="29" t="s">
        <v>107</v>
      </c>
      <c r="B37" s="12">
        <v>100</v>
      </c>
      <c r="C37" s="12">
        <v>100</v>
      </c>
      <c r="D37" s="12">
        <v>100</v>
      </c>
      <c r="E37" s="12">
        <v>100</v>
      </c>
      <c r="F37" s="16">
        <f t="shared" si="9"/>
        <v>100</v>
      </c>
      <c r="G37" s="8">
        <v>2</v>
      </c>
    </row>
    <row r="38" spans="1:7" ht="13.15" x14ac:dyDescent="0.4">
      <c r="A38" s="29" t="s">
        <v>109</v>
      </c>
      <c r="B38" s="12">
        <v>100</v>
      </c>
      <c r="C38" s="12">
        <v>100</v>
      </c>
      <c r="D38" s="12">
        <v>100</v>
      </c>
      <c r="E38" s="12">
        <v>100</v>
      </c>
      <c r="F38" s="16">
        <f t="shared" si="9"/>
        <v>100</v>
      </c>
      <c r="G38" s="8">
        <v>2</v>
      </c>
    </row>
    <row r="39" spans="1:7" ht="13.15" x14ac:dyDescent="0.4">
      <c r="A39" s="29" t="s">
        <v>110</v>
      </c>
      <c r="B39" s="12">
        <v>100</v>
      </c>
      <c r="C39" s="12">
        <v>100</v>
      </c>
      <c r="D39" s="12">
        <v>100</v>
      </c>
      <c r="E39" s="12">
        <v>100</v>
      </c>
      <c r="F39" s="16">
        <f t="shared" si="9"/>
        <v>100</v>
      </c>
      <c r="G39" s="8">
        <v>4</v>
      </c>
    </row>
    <row r="40" spans="1:7" ht="13.15" x14ac:dyDescent="0.4">
      <c r="A40" s="29" t="s">
        <v>111</v>
      </c>
      <c r="B40" s="12">
        <v>100</v>
      </c>
      <c r="C40" s="12">
        <v>100</v>
      </c>
      <c r="D40" s="12">
        <v>100</v>
      </c>
      <c r="E40" s="12">
        <v>100</v>
      </c>
      <c r="F40" s="16">
        <f t="shared" si="9"/>
        <v>100</v>
      </c>
      <c r="G40" s="8">
        <v>2</v>
      </c>
    </row>
    <row r="41" spans="1:7" ht="13.15" x14ac:dyDescent="0.4">
      <c r="A41" s="29" t="s">
        <v>113</v>
      </c>
      <c r="B41" s="12">
        <v>100</v>
      </c>
      <c r="C41" s="12">
        <v>100</v>
      </c>
      <c r="D41" s="12">
        <v>100</v>
      </c>
      <c r="E41" s="12">
        <v>100</v>
      </c>
      <c r="F41" s="16">
        <f t="shared" si="9"/>
        <v>100</v>
      </c>
      <c r="G41" s="8">
        <v>3</v>
      </c>
    </row>
    <row r="42" spans="1:7" ht="13.15" x14ac:dyDescent="0.4">
      <c r="A42" s="29" t="s">
        <v>114</v>
      </c>
      <c r="B42" s="12">
        <v>100</v>
      </c>
      <c r="C42" s="12">
        <v>100</v>
      </c>
      <c r="D42" s="12">
        <v>100</v>
      </c>
      <c r="E42" s="12">
        <v>100</v>
      </c>
      <c r="F42" s="16">
        <f t="shared" si="9"/>
        <v>100</v>
      </c>
      <c r="G42" s="9">
        <v>4</v>
      </c>
    </row>
    <row r="43" spans="1:7" ht="13.15" x14ac:dyDescent="0.4">
      <c r="A43" s="29" t="s">
        <v>116</v>
      </c>
      <c r="B43" s="12">
        <v>100</v>
      </c>
      <c r="C43" s="12">
        <v>100</v>
      </c>
      <c r="D43" s="12">
        <v>100</v>
      </c>
      <c r="E43" s="12">
        <v>100</v>
      </c>
      <c r="F43" s="16">
        <f t="shared" si="9"/>
        <v>100</v>
      </c>
      <c r="G43" s="8">
        <v>3</v>
      </c>
    </row>
    <row r="44" spans="1:7" ht="13.15" x14ac:dyDescent="0.4">
      <c r="A44" s="29" t="s">
        <v>118</v>
      </c>
      <c r="B44" s="12">
        <v>100</v>
      </c>
      <c r="C44" s="12">
        <v>100</v>
      </c>
      <c r="D44" s="12">
        <v>100</v>
      </c>
      <c r="E44" s="12">
        <v>100</v>
      </c>
      <c r="F44" s="16">
        <f t="shared" si="9"/>
        <v>100</v>
      </c>
      <c r="G44" s="8">
        <v>1</v>
      </c>
    </row>
    <row r="45" spans="1:7" ht="13.15" x14ac:dyDescent="0.4">
      <c r="A45" s="29" t="s">
        <v>119</v>
      </c>
      <c r="B45" s="12">
        <v>100</v>
      </c>
      <c r="C45" s="12">
        <v>100</v>
      </c>
      <c r="D45" s="12">
        <v>100</v>
      </c>
      <c r="E45" s="12">
        <v>100</v>
      </c>
      <c r="F45" s="16">
        <f t="shared" si="9"/>
        <v>100</v>
      </c>
      <c r="G45" s="8">
        <v>1</v>
      </c>
    </row>
    <row r="46" spans="1:7" ht="13.15" x14ac:dyDescent="0.4">
      <c r="A46" s="29" t="s">
        <v>120</v>
      </c>
      <c r="B46" s="12">
        <v>100</v>
      </c>
      <c r="C46" s="12">
        <v>100</v>
      </c>
      <c r="D46" s="12">
        <v>100</v>
      </c>
      <c r="E46" s="12">
        <v>100</v>
      </c>
      <c r="F46" s="16">
        <f t="shared" si="9"/>
        <v>100</v>
      </c>
      <c r="G46" s="9">
        <v>2</v>
      </c>
    </row>
    <row r="47" spans="1:7" ht="13.15" x14ac:dyDescent="0.4">
      <c r="A47" s="29" t="s">
        <v>151</v>
      </c>
      <c r="B47" s="12">
        <v>100</v>
      </c>
      <c r="C47" s="12">
        <v>100</v>
      </c>
      <c r="D47" s="12">
        <v>100</v>
      </c>
      <c r="E47" s="12">
        <v>100</v>
      </c>
      <c r="F47" s="16">
        <f t="shared" si="9"/>
        <v>100</v>
      </c>
      <c r="G47" s="8">
        <v>5</v>
      </c>
    </row>
    <row r="49" spans="1:7" x14ac:dyDescent="0.35">
      <c r="B49" s="68" t="s">
        <v>81</v>
      </c>
      <c r="C49" s="68"/>
      <c r="D49" s="68"/>
      <c r="E49" s="68"/>
      <c r="F49" s="68"/>
    </row>
    <row r="50" spans="1:7" x14ac:dyDescent="0.35">
      <c r="A50" s="5" t="s">
        <v>4</v>
      </c>
      <c r="B50" s="14" t="s">
        <v>47</v>
      </c>
      <c r="C50" s="14" t="s">
        <v>48</v>
      </c>
      <c r="D50" s="14" t="s">
        <v>49</v>
      </c>
      <c r="E50" s="15" t="s">
        <v>50</v>
      </c>
      <c r="F50" s="15" t="s">
        <v>45</v>
      </c>
    </row>
    <row r="51" spans="1:7" ht="13.15" x14ac:dyDescent="0.4">
      <c r="A51" s="29" t="s">
        <v>97</v>
      </c>
      <c r="B51" s="12">
        <v>100</v>
      </c>
      <c r="C51" s="12">
        <v>100</v>
      </c>
      <c r="D51" s="12">
        <v>100</v>
      </c>
      <c r="E51" s="12">
        <v>100</v>
      </c>
      <c r="F51" s="16">
        <f>AVERAGE(B51:E51)</f>
        <v>100</v>
      </c>
      <c r="G51" s="8">
        <v>4</v>
      </c>
    </row>
    <row r="52" spans="1:7" ht="13.15" x14ac:dyDescent="0.4">
      <c r="A52" s="29" t="s">
        <v>99</v>
      </c>
      <c r="B52" s="12">
        <v>100</v>
      </c>
      <c r="C52" s="12">
        <v>100</v>
      </c>
      <c r="D52" s="12">
        <v>100</v>
      </c>
      <c r="E52" s="12">
        <v>100</v>
      </c>
      <c r="F52" s="16">
        <f t="shared" ref="F52:F69" si="10">AVERAGE(B52:E52)</f>
        <v>100</v>
      </c>
      <c r="G52" s="8">
        <v>1</v>
      </c>
    </row>
    <row r="53" spans="1:7" ht="13.15" x14ac:dyDescent="0.4">
      <c r="A53" s="29" t="s">
        <v>100</v>
      </c>
      <c r="B53" s="12">
        <v>100</v>
      </c>
      <c r="C53" s="12">
        <v>100</v>
      </c>
      <c r="D53" s="12">
        <v>100</v>
      </c>
      <c r="E53" s="12">
        <v>100</v>
      </c>
      <c r="F53" s="16">
        <f t="shared" si="10"/>
        <v>100</v>
      </c>
      <c r="G53" s="8">
        <v>3</v>
      </c>
    </row>
    <row r="54" spans="1:7" ht="13.15" x14ac:dyDescent="0.4">
      <c r="A54" s="29" t="s">
        <v>101</v>
      </c>
      <c r="B54" s="12">
        <v>100</v>
      </c>
      <c r="C54" s="12">
        <v>100</v>
      </c>
      <c r="D54" s="12">
        <v>100</v>
      </c>
      <c r="E54" s="12">
        <v>100</v>
      </c>
      <c r="F54" s="16">
        <f t="shared" si="10"/>
        <v>100</v>
      </c>
      <c r="G54" s="8">
        <v>5</v>
      </c>
    </row>
    <row r="55" spans="1:7" ht="13.15" x14ac:dyDescent="0.4">
      <c r="A55" s="29" t="s">
        <v>102</v>
      </c>
      <c r="B55" s="12">
        <v>100</v>
      </c>
      <c r="C55" s="12">
        <v>100</v>
      </c>
      <c r="D55" s="12">
        <v>100</v>
      </c>
      <c r="E55" s="12">
        <v>100</v>
      </c>
      <c r="F55" s="16">
        <f t="shared" si="10"/>
        <v>100</v>
      </c>
      <c r="G55" s="9">
        <v>5</v>
      </c>
    </row>
    <row r="56" spans="1:7" ht="13.15" x14ac:dyDescent="0.4">
      <c r="A56" s="29" t="s">
        <v>103</v>
      </c>
      <c r="B56" s="12">
        <v>100</v>
      </c>
      <c r="C56" s="12">
        <v>100</v>
      </c>
      <c r="D56" s="12">
        <v>100</v>
      </c>
      <c r="E56" s="12">
        <v>100</v>
      </c>
      <c r="F56" s="16">
        <f t="shared" si="10"/>
        <v>100</v>
      </c>
      <c r="G56" s="9">
        <v>3</v>
      </c>
    </row>
    <row r="57" spans="1:7" ht="13.15" x14ac:dyDescent="0.4">
      <c r="A57" s="29" t="s">
        <v>105</v>
      </c>
      <c r="B57" s="12">
        <v>100</v>
      </c>
      <c r="C57" s="12">
        <v>100</v>
      </c>
      <c r="D57" s="12">
        <v>100</v>
      </c>
      <c r="E57" s="12">
        <v>100</v>
      </c>
      <c r="F57" s="16">
        <f t="shared" si="10"/>
        <v>100</v>
      </c>
      <c r="G57" s="8">
        <v>4</v>
      </c>
    </row>
    <row r="58" spans="1:7" ht="13.15" x14ac:dyDescent="0.4">
      <c r="A58" s="29" t="s">
        <v>106</v>
      </c>
      <c r="B58" s="12">
        <v>100</v>
      </c>
      <c r="C58" s="12">
        <v>100</v>
      </c>
      <c r="D58" s="12">
        <v>100</v>
      </c>
      <c r="E58" s="12">
        <v>100</v>
      </c>
      <c r="F58" s="16">
        <f t="shared" si="10"/>
        <v>100</v>
      </c>
      <c r="G58" s="8">
        <v>1</v>
      </c>
    </row>
    <row r="59" spans="1:7" ht="13.15" x14ac:dyDescent="0.4">
      <c r="A59" s="29" t="s">
        <v>107</v>
      </c>
      <c r="B59" s="12">
        <v>100</v>
      </c>
      <c r="C59" s="12">
        <v>100</v>
      </c>
      <c r="D59" s="12">
        <v>100</v>
      </c>
      <c r="E59" s="12">
        <v>100</v>
      </c>
      <c r="F59" s="16">
        <f t="shared" si="10"/>
        <v>100</v>
      </c>
      <c r="G59" s="8">
        <v>2</v>
      </c>
    </row>
    <row r="60" spans="1:7" ht="13.15" x14ac:dyDescent="0.4">
      <c r="A60" s="29" t="s">
        <v>109</v>
      </c>
      <c r="B60" s="12">
        <v>100</v>
      </c>
      <c r="C60" s="12">
        <v>100</v>
      </c>
      <c r="D60" s="12">
        <v>100</v>
      </c>
      <c r="E60" s="12">
        <v>100</v>
      </c>
      <c r="F60" s="16">
        <f t="shared" si="10"/>
        <v>100</v>
      </c>
      <c r="G60" s="8">
        <v>2</v>
      </c>
    </row>
    <row r="61" spans="1:7" ht="13.15" x14ac:dyDescent="0.4">
      <c r="A61" s="29" t="s">
        <v>110</v>
      </c>
      <c r="B61" s="12">
        <v>100</v>
      </c>
      <c r="C61" s="12">
        <v>100</v>
      </c>
      <c r="D61" s="12">
        <v>100</v>
      </c>
      <c r="E61" s="12">
        <v>100</v>
      </c>
      <c r="F61" s="16">
        <f t="shared" si="10"/>
        <v>100</v>
      </c>
      <c r="G61" s="8">
        <v>4</v>
      </c>
    </row>
    <row r="62" spans="1:7" ht="13.15" x14ac:dyDescent="0.4">
      <c r="A62" s="29" t="s">
        <v>111</v>
      </c>
      <c r="B62" s="12">
        <v>100</v>
      </c>
      <c r="C62" s="12">
        <v>100</v>
      </c>
      <c r="D62" s="12">
        <v>100</v>
      </c>
      <c r="E62" s="12">
        <v>100</v>
      </c>
      <c r="F62" s="16">
        <f t="shared" si="10"/>
        <v>100</v>
      </c>
      <c r="G62" s="8">
        <v>2</v>
      </c>
    </row>
    <row r="63" spans="1:7" ht="13.15" x14ac:dyDescent="0.4">
      <c r="A63" s="29" t="s">
        <v>113</v>
      </c>
      <c r="B63" s="12">
        <v>100</v>
      </c>
      <c r="C63" s="12">
        <v>100</v>
      </c>
      <c r="D63" s="12">
        <v>100</v>
      </c>
      <c r="E63" s="12">
        <v>100</v>
      </c>
      <c r="F63" s="16">
        <f t="shared" si="10"/>
        <v>100</v>
      </c>
      <c r="G63" s="8">
        <v>3</v>
      </c>
    </row>
    <row r="64" spans="1:7" ht="13.15" x14ac:dyDescent="0.4">
      <c r="A64" s="29" t="s">
        <v>114</v>
      </c>
      <c r="B64" s="12">
        <v>100</v>
      </c>
      <c r="C64" s="12">
        <v>100</v>
      </c>
      <c r="D64" s="12">
        <v>100</v>
      </c>
      <c r="E64" s="12">
        <v>100</v>
      </c>
      <c r="F64" s="16">
        <f t="shared" si="10"/>
        <v>100</v>
      </c>
      <c r="G64" s="9">
        <v>4</v>
      </c>
    </row>
    <row r="65" spans="1:7" ht="13.15" x14ac:dyDescent="0.4">
      <c r="A65" s="29" t="s">
        <v>116</v>
      </c>
      <c r="B65" s="12">
        <v>100</v>
      </c>
      <c r="C65" s="12">
        <v>100</v>
      </c>
      <c r="D65" s="12">
        <v>100</v>
      </c>
      <c r="E65" s="12">
        <v>100</v>
      </c>
      <c r="F65" s="16">
        <f t="shared" si="10"/>
        <v>100</v>
      </c>
      <c r="G65" s="8">
        <v>3</v>
      </c>
    </row>
    <row r="66" spans="1:7" ht="13.15" x14ac:dyDescent="0.4">
      <c r="A66" s="29" t="s">
        <v>118</v>
      </c>
      <c r="B66" s="12">
        <v>100</v>
      </c>
      <c r="C66" s="12">
        <v>100</v>
      </c>
      <c r="D66" s="12">
        <v>100</v>
      </c>
      <c r="E66" s="12">
        <v>100</v>
      </c>
      <c r="F66" s="16">
        <f t="shared" si="10"/>
        <v>100</v>
      </c>
      <c r="G66" s="8">
        <v>1</v>
      </c>
    </row>
    <row r="67" spans="1:7" ht="13.15" x14ac:dyDescent="0.4">
      <c r="A67" s="29" t="s">
        <v>119</v>
      </c>
      <c r="B67" s="12">
        <v>100</v>
      </c>
      <c r="C67" s="12">
        <v>100</v>
      </c>
      <c r="D67" s="12">
        <v>100</v>
      </c>
      <c r="E67" s="12">
        <v>100</v>
      </c>
      <c r="F67" s="16">
        <f t="shared" si="10"/>
        <v>100</v>
      </c>
      <c r="G67" s="8">
        <v>1</v>
      </c>
    </row>
    <row r="68" spans="1:7" ht="13.15" x14ac:dyDescent="0.4">
      <c r="A68" s="29" t="s">
        <v>120</v>
      </c>
      <c r="B68" s="12">
        <v>100</v>
      </c>
      <c r="C68" s="12">
        <v>100</v>
      </c>
      <c r="D68" s="12">
        <v>100</v>
      </c>
      <c r="E68" s="12">
        <v>100</v>
      </c>
      <c r="F68" s="16">
        <f t="shared" si="10"/>
        <v>100</v>
      </c>
      <c r="G68" s="9">
        <v>2</v>
      </c>
    </row>
    <row r="69" spans="1:7" ht="13.15" x14ac:dyDescent="0.4">
      <c r="A69" s="29" t="s">
        <v>151</v>
      </c>
      <c r="B69" s="12">
        <v>100</v>
      </c>
      <c r="C69" s="12">
        <v>100</v>
      </c>
      <c r="D69" s="12">
        <v>100</v>
      </c>
      <c r="E69" s="12">
        <v>100</v>
      </c>
      <c r="F69" s="16">
        <f t="shared" si="10"/>
        <v>100</v>
      </c>
      <c r="G69" s="8">
        <v>5</v>
      </c>
    </row>
    <row r="71" spans="1:7" x14ac:dyDescent="0.35">
      <c r="B71" s="68" t="s">
        <v>82</v>
      </c>
      <c r="C71" s="68"/>
      <c r="D71" s="68"/>
      <c r="E71" s="68"/>
      <c r="F71" s="68"/>
    </row>
    <row r="72" spans="1:7" x14ac:dyDescent="0.35">
      <c r="A72" s="5" t="s">
        <v>4</v>
      </c>
      <c r="B72" s="14" t="s">
        <v>47</v>
      </c>
      <c r="C72" s="14" t="s">
        <v>48</v>
      </c>
      <c r="D72" s="14" t="s">
        <v>49</v>
      </c>
      <c r="E72" s="15" t="s">
        <v>50</v>
      </c>
      <c r="F72" s="15" t="s">
        <v>45</v>
      </c>
    </row>
    <row r="73" spans="1:7" ht="13.15" x14ac:dyDescent="0.4">
      <c r="A73" s="29" t="s">
        <v>97</v>
      </c>
      <c r="B73" s="12">
        <v>100</v>
      </c>
      <c r="C73" s="12">
        <v>100</v>
      </c>
      <c r="D73" s="12">
        <v>100</v>
      </c>
      <c r="E73" s="12">
        <v>100</v>
      </c>
      <c r="F73" s="16">
        <f>AVERAGE(B73:E73)</f>
        <v>100</v>
      </c>
      <c r="G73" s="8">
        <v>4</v>
      </c>
    </row>
    <row r="74" spans="1:7" ht="13.15" x14ac:dyDescent="0.4">
      <c r="A74" s="29" t="s">
        <v>99</v>
      </c>
      <c r="B74" s="12">
        <v>100</v>
      </c>
      <c r="C74" s="12">
        <v>100</v>
      </c>
      <c r="D74" s="12">
        <v>100</v>
      </c>
      <c r="E74" s="12">
        <v>100</v>
      </c>
      <c r="F74" s="16">
        <f t="shared" ref="F74:F91" si="11">AVERAGE(B74:E74)</f>
        <v>100</v>
      </c>
      <c r="G74" s="8">
        <v>1</v>
      </c>
    </row>
    <row r="75" spans="1:7" ht="13.15" x14ac:dyDescent="0.4">
      <c r="A75" s="29" t="s">
        <v>100</v>
      </c>
      <c r="B75" s="12">
        <v>100</v>
      </c>
      <c r="C75" s="12">
        <v>100</v>
      </c>
      <c r="D75" s="12">
        <v>100</v>
      </c>
      <c r="E75" s="12">
        <v>100</v>
      </c>
      <c r="F75" s="16">
        <f t="shared" si="11"/>
        <v>100</v>
      </c>
      <c r="G75" s="8">
        <v>3</v>
      </c>
    </row>
    <row r="76" spans="1:7" ht="13.15" x14ac:dyDescent="0.4">
      <c r="A76" s="29" t="s">
        <v>101</v>
      </c>
      <c r="B76" s="12">
        <v>100</v>
      </c>
      <c r="C76" s="12">
        <v>100</v>
      </c>
      <c r="D76" s="12">
        <v>100</v>
      </c>
      <c r="E76" s="12">
        <v>100</v>
      </c>
      <c r="F76" s="16">
        <f t="shared" si="11"/>
        <v>100</v>
      </c>
      <c r="G76" s="8">
        <v>5</v>
      </c>
    </row>
    <row r="77" spans="1:7" ht="13.15" x14ac:dyDescent="0.4">
      <c r="A77" s="29" t="s">
        <v>102</v>
      </c>
      <c r="B77" s="12">
        <v>100</v>
      </c>
      <c r="C77" s="12">
        <v>100</v>
      </c>
      <c r="D77" s="12">
        <v>100</v>
      </c>
      <c r="E77" s="12">
        <v>100</v>
      </c>
      <c r="F77" s="16">
        <f t="shared" si="11"/>
        <v>100</v>
      </c>
      <c r="G77" s="9">
        <v>5</v>
      </c>
    </row>
    <row r="78" spans="1:7" ht="13.15" x14ac:dyDescent="0.4">
      <c r="A78" s="29" t="s">
        <v>103</v>
      </c>
      <c r="B78" s="12">
        <v>100</v>
      </c>
      <c r="C78" s="12">
        <v>100</v>
      </c>
      <c r="D78" s="12">
        <v>100</v>
      </c>
      <c r="E78" s="12">
        <v>100</v>
      </c>
      <c r="F78" s="16">
        <f t="shared" si="11"/>
        <v>100</v>
      </c>
      <c r="G78" s="9">
        <v>3</v>
      </c>
    </row>
    <row r="79" spans="1:7" ht="13.15" x14ac:dyDescent="0.4">
      <c r="A79" s="29" t="s">
        <v>105</v>
      </c>
      <c r="B79" s="12">
        <v>100</v>
      </c>
      <c r="C79" s="12">
        <v>100</v>
      </c>
      <c r="D79" s="12">
        <v>100</v>
      </c>
      <c r="E79" s="12">
        <v>100</v>
      </c>
      <c r="F79" s="16">
        <f t="shared" si="11"/>
        <v>100</v>
      </c>
      <c r="G79" s="8">
        <v>4</v>
      </c>
    </row>
    <row r="80" spans="1:7" ht="13.15" x14ac:dyDescent="0.4">
      <c r="A80" s="29" t="s">
        <v>106</v>
      </c>
      <c r="B80" s="12">
        <v>100</v>
      </c>
      <c r="C80" s="12">
        <v>100</v>
      </c>
      <c r="D80" s="12">
        <v>100</v>
      </c>
      <c r="E80" s="12">
        <v>100</v>
      </c>
      <c r="F80" s="16">
        <f t="shared" si="11"/>
        <v>100</v>
      </c>
      <c r="G80" s="8">
        <v>1</v>
      </c>
    </row>
    <row r="81" spans="1:7" ht="13.15" x14ac:dyDescent="0.4">
      <c r="A81" s="29" t="s">
        <v>107</v>
      </c>
      <c r="B81" s="12">
        <v>100</v>
      </c>
      <c r="C81" s="12">
        <v>100</v>
      </c>
      <c r="D81" s="12">
        <v>100</v>
      </c>
      <c r="E81" s="12">
        <v>100</v>
      </c>
      <c r="F81" s="16">
        <f t="shared" si="11"/>
        <v>100</v>
      </c>
      <c r="G81" s="8">
        <v>2</v>
      </c>
    </row>
    <row r="82" spans="1:7" ht="13.15" x14ac:dyDescent="0.4">
      <c r="A82" s="29" t="s">
        <v>109</v>
      </c>
      <c r="B82" s="12">
        <v>100</v>
      </c>
      <c r="C82" s="12">
        <v>100</v>
      </c>
      <c r="D82" s="12">
        <v>100</v>
      </c>
      <c r="E82" s="12">
        <v>100</v>
      </c>
      <c r="F82" s="16">
        <f t="shared" si="11"/>
        <v>100</v>
      </c>
      <c r="G82" s="8">
        <v>2</v>
      </c>
    </row>
    <row r="83" spans="1:7" ht="13.15" x14ac:dyDescent="0.4">
      <c r="A83" s="29" t="s">
        <v>110</v>
      </c>
      <c r="B83" s="12">
        <v>100</v>
      </c>
      <c r="C83" s="12">
        <v>100</v>
      </c>
      <c r="D83" s="12">
        <v>100</v>
      </c>
      <c r="E83" s="12">
        <v>100</v>
      </c>
      <c r="F83" s="16">
        <f t="shared" si="11"/>
        <v>100</v>
      </c>
      <c r="G83" s="8">
        <v>4</v>
      </c>
    </row>
    <row r="84" spans="1:7" ht="13.15" x14ac:dyDescent="0.4">
      <c r="A84" s="29" t="s">
        <v>111</v>
      </c>
      <c r="B84" s="12">
        <v>100</v>
      </c>
      <c r="C84" s="12">
        <v>100</v>
      </c>
      <c r="D84" s="12">
        <v>100</v>
      </c>
      <c r="E84" s="12">
        <v>100</v>
      </c>
      <c r="F84" s="16">
        <f t="shared" si="11"/>
        <v>100</v>
      </c>
      <c r="G84" s="8">
        <v>2</v>
      </c>
    </row>
    <row r="85" spans="1:7" ht="13.15" x14ac:dyDescent="0.4">
      <c r="A85" s="29" t="s">
        <v>113</v>
      </c>
      <c r="B85" s="12">
        <v>100</v>
      </c>
      <c r="C85" s="12">
        <v>100</v>
      </c>
      <c r="D85" s="12">
        <v>100</v>
      </c>
      <c r="E85" s="12">
        <v>100</v>
      </c>
      <c r="F85" s="16">
        <f t="shared" si="11"/>
        <v>100</v>
      </c>
      <c r="G85" s="8">
        <v>3</v>
      </c>
    </row>
    <row r="86" spans="1:7" ht="13.15" x14ac:dyDescent="0.4">
      <c r="A86" s="29" t="s">
        <v>114</v>
      </c>
      <c r="B86" s="12">
        <v>100</v>
      </c>
      <c r="C86" s="12">
        <v>100</v>
      </c>
      <c r="D86" s="12">
        <v>100</v>
      </c>
      <c r="E86" s="12">
        <v>100</v>
      </c>
      <c r="F86" s="16">
        <f t="shared" si="11"/>
        <v>100</v>
      </c>
      <c r="G86" s="9">
        <v>4</v>
      </c>
    </row>
    <row r="87" spans="1:7" ht="13.15" x14ac:dyDescent="0.4">
      <c r="A87" s="29" t="s">
        <v>116</v>
      </c>
      <c r="B87" s="12">
        <v>100</v>
      </c>
      <c r="C87" s="12">
        <v>100</v>
      </c>
      <c r="D87" s="12">
        <v>100</v>
      </c>
      <c r="E87" s="12">
        <v>100</v>
      </c>
      <c r="F87" s="16">
        <f t="shared" si="11"/>
        <v>100</v>
      </c>
      <c r="G87" s="8">
        <v>3</v>
      </c>
    </row>
    <row r="88" spans="1:7" ht="13.15" x14ac:dyDescent="0.4">
      <c r="A88" s="29" t="s">
        <v>118</v>
      </c>
      <c r="B88" s="12">
        <v>100</v>
      </c>
      <c r="C88" s="12">
        <v>100</v>
      </c>
      <c r="D88" s="12">
        <v>100</v>
      </c>
      <c r="E88" s="12">
        <v>100</v>
      </c>
      <c r="F88" s="16">
        <f t="shared" si="11"/>
        <v>100</v>
      </c>
      <c r="G88" s="8">
        <v>1</v>
      </c>
    </row>
    <row r="89" spans="1:7" ht="13.15" x14ac:dyDescent="0.4">
      <c r="A89" s="29" t="s">
        <v>119</v>
      </c>
      <c r="B89" s="12">
        <v>100</v>
      </c>
      <c r="C89" s="12">
        <v>100</v>
      </c>
      <c r="D89" s="12">
        <v>100</v>
      </c>
      <c r="E89" s="12">
        <v>100</v>
      </c>
      <c r="F89" s="16">
        <f t="shared" si="11"/>
        <v>100</v>
      </c>
      <c r="G89" s="8">
        <v>1</v>
      </c>
    </row>
    <row r="90" spans="1:7" ht="13.15" x14ac:dyDescent="0.4">
      <c r="A90" s="29" t="s">
        <v>120</v>
      </c>
      <c r="B90" s="12">
        <v>100</v>
      </c>
      <c r="C90" s="12">
        <v>100</v>
      </c>
      <c r="D90" s="12">
        <v>100</v>
      </c>
      <c r="E90" s="12">
        <v>100</v>
      </c>
      <c r="F90" s="16">
        <f t="shared" si="11"/>
        <v>100</v>
      </c>
      <c r="G90" s="9">
        <v>2</v>
      </c>
    </row>
    <row r="91" spans="1:7" ht="13.15" x14ac:dyDescent="0.4">
      <c r="A91" s="29" t="s">
        <v>151</v>
      </c>
      <c r="B91" s="12">
        <v>100</v>
      </c>
      <c r="C91" s="12">
        <v>100</v>
      </c>
      <c r="D91" s="12">
        <v>100</v>
      </c>
      <c r="E91" s="12">
        <v>100</v>
      </c>
      <c r="F91" s="16">
        <f t="shared" si="11"/>
        <v>100</v>
      </c>
      <c r="G91" s="8">
        <v>5</v>
      </c>
    </row>
    <row r="93" spans="1:7" x14ac:dyDescent="0.35">
      <c r="B93" s="68" t="s">
        <v>83</v>
      </c>
      <c r="C93" s="68"/>
      <c r="D93" s="68"/>
      <c r="E93" s="68"/>
      <c r="F93" s="68"/>
    </row>
    <row r="94" spans="1:7" x14ac:dyDescent="0.35">
      <c r="A94" s="5" t="s">
        <v>4</v>
      </c>
      <c r="B94" s="14" t="s">
        <v>47</v>
      </c>
      <c r="C94" s="14" t="s">
        <v>48</v>
      </c>
      <c r="D94" s="14" t="s">
        <v>49</v>
      </c>
      <c r="E94" s="15" t="s">
        <v>50</v>
      </c>
      <c r="F94" s="15" t="s">
        <v>45</v>
      </c>
    </row>
    <row r="95" spans="1:7" ht="13.15" x14ac:dyDescent="0.4">
      <c r="A95" s="29" t="s">
        <v>97</v>
      </c>
      <c r="B95" s="12">
        <v>100</v>
      </c>
      <c r="C95" s="12">
        <v>100</v>
      </c>
      <c r="D95" s="12">
        <v>100</v>
      </c>
      <c r="E95" s="12">
        <v>100</v>
      </c>
      <c r="F95" s="16">
        <f>AVERAGE(B95:E95)</f>
        <v>100</v>
      </c>
      <c r="G95" s="8">
        <v>4</v>
      </c>
    </row>
    <row r="96" spans="1:7" ht="13.15" x14ac:dyDescent="0.4">
      <c r="A96" s="29" t="s">
        <v>99</v>
      </c>
      <c r="B96" s="12">
        <v>100</v>
      </c>
      <c r="C96" s="12">
        <v>100</v>
      </c>
      <c r="D96" s="12">
        <v>100</v>
      </c>
      <c r="E96" s="12">
        <v>100</v>
      </c>
      <c r="F96" s="16">
        <f t="shared" ref="F96:F113" si="12">AVERAGE(B96:E96)</f>
        <v>100</v>
      </c>
      <c r="G96" s="8">
        <v>1</v>
      </c>
    </row>
    <row r="97" spans="1:7" ht="13.15" x14ac:dyDescent="0.4">
      <c r="A97" s="29" t="s">
        <v>100</v>
      </c>
      <c r="B97" s="12">
        <v>100</v>
      </c>
      <c r="C97" s="12">
        <v>100</v>
      </c>
      <c r="D97" s="12">
        <v>100</v>
      </c>
      <c r="E97" s="12">
        <f>19/20*100</f>
        <v>95</v>
      </c>
      <c r="F97" s="16">
        <f t="shared" si="12"/>
        <v>98.75</v>
      </c>
      <c r="G97" s="8">
        <v>3</v>
      </c>
    </row>
    <row r="98" spans="1:7" ht="13.15" x14ac:dyDescent="0.4">
      <c r="A98" s="29" t="s">
        <v>101</v>
      </c>
      <c r="B98" s="12">
        <v>100</v>
      </c>
      <c r="C98" s="12">
        <v>100</v>
      </c>
      <c r="D98" s="12">
        <v>100</v>
      </c>
      <c r="E98" s="12">
        <v>100</v>
      </c>
      <c r="F98" s="16">
        <f t="shared" si="12"/>
        <v>100</v>
      </c>
      <c r="G98" s="8">
        <v>5</v>
      </c>
    </row>
    <row r="99" spans="1:7" ht="13.15" x14ac:dyDescent="0.4">
      <c r="A99" s="29" t="s">
        <v>102</v>
      </c>
      <c r="B99" s="12">
        <v>100</v>
      </c>
      <c r="C99" s="12">
        <v>100</v>
      </c>
      <c r="D99" s="12">
        <v>100</v>
      </c>
      <c r="E99" s="12">
        <v>100</v>
      </c>
      <c r="F99" s="16">
        <f t="shared" si="12"/>
        <v>100</v>
      </c>
      <c r="G99" s="9">
        <v>5</v>
      </c>
    </row>
    <row r="100" spans="1:7" ht="13.15" x14ac:dyDescent="0.4">
      <c r="A100" s="29" t="s">
        <v>103</v>
      </c>
      <c r="B100" s="12">
        <f>7/20*100</f>
        <v>35</v>
      </c>
      <c r="C100" s="12">
        <f>17/20*100</f>
        <v>85</v>
      </c>
      <c r="D100" s="12">
        <f>25/30*100</f>
        <v>83.333333333333343</v>
      </c>
      <c r="E100" s="12">
        <f>9/20*100</f>
        <v>45</v>
      </c>
      <c r="F100" s="16">
        <f t="shared" si="12"/>
        <v>62.083333333333336</v>
      </c>
      <c r="G100" s="9">
        <v>3</v>
      </c>
    </row>
    <row r="101" spans="1:7" ht="13.15" x14ac:dyDescent="0.4">
      <c r="A101" s="29" t="s">
        <v>105</v>
      </c>
      <c r="B101" s="12">
        <v>100</v>
      </c>
      <c r="C101" s="12">
        <v>100</v>
      </c>
      <c r="D101" s="12">
        <v>100</v>
      </c>
      <c r="E101" s="12">
        <v>100</v>
      </c>
      <c r="F101" s="16">
        <f t="shared" si="12"/>
        <v>100</v>
      </c>
      <c r="G101" s="8">
        <v>4</v>
      </c>
    </row>
    <row r="102" spans="1:7" ht="13.15" x14ac:dyDescent="0.4">
      <c r="A102" s="29" t="s">
        <v>106</v>
      </c>
      <c r="B102" s="12">
        <v>100</v>
      </c>
      <c r="C102" s="12">
        <v>100</v>
      </c>
      <c r="D102" s="12">
        <v>100</v>
      </c>
      <c r="E102" s="12">
        <v>100</v>
      </c>
      <c r="F102" s="16">
        <f t="shared" si="12"/>
        <v>100</v>
      </c>
      <c r="G102" s="8">
        <v>1</v>
      </c>
    </row>
    <row r="103" spans="1:7" ht="13.15" x14ac:dyDescent="0.4">
      <c r="A103" s="29" t="s">
        <v>107</v>
      </c>
      <c r="B103" s="12">
        <v>100</v>
      </c>
      <c r="C103" s="12">
        <v>100</v>
      </c>
      <c r="D103" s="12">
        <v>100</v>
      </c>
      <c r="E103" s="12">
        <v>100</v>
      </c>
      <c r="F103" s="16">
        <f t="shared" si="12"/>
        <v>100</v>
      </c>
      <c r="G103" s="8">
        <v>2</v>
      </c>
    </row>
    <row r="104" spans="1:7" ht="13.15" x14ac:dyDescent="0.4">
      <c r="A104" s="29" t="s">
        <v>109</v>
      </c>
      <c r="B104" s="12">
        <v>100</v>
      </c>
      <c r="C104" s="12">
        <v>100</v>
      </c>
      <c r="D104" s="12">
        <v>100</v>
      </c>
      <c r="E104" s="12">
        <v>100</v>
      </c>
      <c r="F104" s="16">
        <f t="shared" si="12"/>
        <v>100</v>
      </c>
      <c r="G104" s="8">
        <v>2</v>
      </c>
    </row>
    <row r="105" spans="1:7" ht="13.15" x14ac:dyDescent="0.4">
      <c r="A105" s="29" t="s">
        <v>110</v>
      </c>
      <c r="B105" s="12">
        <v>100</v>
      </c>
      <c r="C105" s="12">
        <v>100</v>
      </c>
      <c r="D105" s="12">
        <v>100</v>
      </c>
      <c r="E105" s="12">
        <v>100</v>
      </c>
      <c r="F105" s="16">
        <f t="shared" si="12"/>
        <v>100</v>
      </c>
      <c r="G105" s="8">
        <v>4</v>
      </c>
    </row>
    <row r="106" spans="1:7" ht="13.15" x14ac:dyDescent="0.4">
      <c r="A106" s="29" t="s">
        <v>111</v>
      </c>
      <c r="B106" s="12">
        <v>100</v>
      </c>
      <c r="C106" s="12">
        <v>100</v>
      </c>
      <c r="D106" s="12">
        <v>100</v>
      </c>
      <c r="E106" s="12">
        <v>100</v>
      </c>
      <c r="F106" s="16">
        <f t="shared" si="12"/>
        <v>100</v>
      </c>
      <c r="G106" s="8">
        <v>2</v>
      </c>
    </row>
    <row r="107" spans="1:7" ht="13.15" x14ac:dyDescent="0.4">
      <c r="A107" s="29" t="s">
        <v>113</v>
      </c>
      <c r="B107" s="12">
        <f>6/20*100</f>
        <v>30</v>
      </c>
      <c r="C107" s="12">
        <f>19/20*100</f>
        <v>95</v>
      </c>
      <c r="D107" s="12">
        <f>24/30*100</f>
        <v>80</v>
      </c>
      <c r="E107" s="12">
        <f>8/20*100</f>
        <v>40</v>
      </c>
      <c r="F107" s="16">
        <f t="shared" si="12"/>
        <v>61.25</v>
      </c>
      <c r="G107" s="8">
        <v>3</v>
      </c>
    </row>
    <row r="108" spans="1:7" ht="13.15" x14ac:dyDescent="0.4">
      <c r="A108" s="29" t="s">
        <v>114</v>
      </c>
      <c r="B108" s="12">
        <v>100</v>
      </c>
      <c r="C108" s="12">
        <v>100</v>
      </c>
      <c r="D108" s="12">
        <v>100</v>
      </c>
      <c r="E108" s="12">
        <v>100</v>
      </c>
      <c r="F108" s="16">
        <f t="shared" si="12"/>
        <v>100</v>
      </c>
      <c r="G108" s="9">
        <v>4</v>
      </c>
    </row>
    <row r="109" spans="1:7" ht="13.15" x14ac:dyDescent="0.4">
      <c r="A109" s="29" t="s">
        <v>116</v>
      </c>
      <c r="B109" s="12">
        <v>100</v>
      </c>
      <c r="C109" s="12">
        <v>100</v>
      </c>
      <c r="D109" s="12">
        <v>100</v>
      </c>
      <c r="E109" s="12">
        <f>18/20*100</f>
        <v>90</v>
      </c>
      <c r="F109" s="16">
        <f t="shared" si="12"/>
        <v>97.5</v>
      </c>
      <c r="G109" s="8">
        <v>3</v>
      </c>
    </row>
    <row r="110" spans="1:7" ht="13.15" x14ac:dyDescent="0.4">
      <c r="A110" s="29" t="s">
        <v>118</v>
      </c>
      <c r="B110" s="12">
        <v>100</v>
      </c>
      <c r="C110" s="12">
        <v>100</v>
      </c>
      <c r="D110" s="12">
        <v>100</v>
      </c>
      <c r="E110" s="12">
        <v>100</v>
      </c>
      <c r="F110" s="16">
        <f t="shared" si="12"/>
        <v>100</v>
      </c>
      <c r="G110" s="8">
        <v>1</v>
      </c>
    </row>
    <row r="111" spans="1:7" ht="13.15" x14ac:dyDescent="0.4">
      <c r="A111" s="29" t="s">
        <v>119</v>
      </c>
      <c r="B111" s="12">
        <v>100</v>
      </c>
      <c r="C111" s="12">
        <v>100</v>
      </c>
      <c r="D111" s="12">
        <v>100</v>
      </c>
      <c r="E111" s="12">
        <v>100</v>
      </c>
      <c r="F111" s="16">
        <f t="shared" si="12"/>
        <v>100</v>
      </c>
      <c r="G111" s="8">
        <v>1</v>
      </c>
    </row>
    <row r="112" spans="1:7" ht="13.15" x14ac:dyDescent="0.4">
      <c r="A112" s="29" t="s">
        <v>120</v>
      </c>
      <c r="B112" s="12">
        <v>100</v>
      </c>
      <c r="C112" s="12">
        <v>100</v>
      </c>
      <c r="D112" s="12">
        <v>100</v>
      </c>
      <c r="E112" s="12">
        <v>100</v>
      </c>
      <c r="F112" s="16">
        <f t="shared" si="12"/>
        <v>100</v>
      </c>
      <c r="G112" s="9">
        <v>2</v>
      </c>
    </row>
    <row r="113" spans="1:7" ht="13.15" x14ac:dyDescent="0.4">
      <c r="A113" s="29" t="s">
        <v>151</v>
      </c>
      <c r="B113" s="12">
        <v>100</v>
      </c>
      <c r="C113" s="12">
        <v>100</v>
      </c>
      <c r="D113" s="12">
        <v>100</v>
      </c>
      <c r="E113" s="12">
        <v>100</v>
      </c>
      <c r="F113" s="16">
        <f t="shared" si="12"/>
        <v>100</v>
      </c>
      <c r="G113" s="8">
        <v>5</v>
      </c>
    </row>
  </sheetData>
  <sheetProtection selectLockedCells="1" selectUnlockedCells="1"/>
  <mergeCells count="8">
    <mergeCell ref="B71:F71"/>
    <mergeCell ref="B93:F93"/>
    <mergeCell ref="A1:F1"/>
    <mergeCell ref="A2:F2"/>
    <mergeCell ref="A3:F3"/>
    <mergeCell ref="A4:F4"/>
    <mergeCell ref="B27:F27"/>
    <mergeCell ref="B49:F49"/>
  </mergeCells>
  <pageMargins left="0.75" right="0.75" top="1" bottom="1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2"/>
  <sheetViews>
    <sheetView workbookViewId="0">
      <pane ySplit="6" topLeftCell="A7" activePane="bottomLeft" state="frozen"/>
      <selection pane="bottomLeft" activeCell="A2" sqref="A2:D2"/>
    </sheetView>
  </sheetViews>
  <sheetFormatPr baseColWidth="10" defaultColWidth="11.3984375" defaultRowHeight="12.75" x14ac:dyDescent="0.35"/>
  <cols>
    <col min="1" max="1" width="8.73046875" style="1" customWidth="1"/>
    <col min="2" max="2" width="16.73046875" style="1" customWidth="1"/>
    <col min="3" max="3" width="50.1328125" style="1" customWidth="1"/>
    <col min="4" max="4" width="30.73046875" style="1" customWidth="1"/>
    <col min="5" max="16384" width="11.3984375" style="1"/>
  </cols>
  <sheetData>
    <row r="1" spans="1:7" ht="15" x14ac:dyDescent="0.4">
      <c r="A1" s="74" t="s">
        <v>95</v>
      </c>
      <c r="B1" s="74"/>
      <c r="C1" s="74"/>
      <c r="D1" s="74"/>
    </row>
    <row r="2" spans="1:7" ht="15" x14ac:dyDescent="0.4">
      <c r="A2" s="74" t="s">
        <v>0</v>
      </c>
      <c r="B2" s="74"/>
      <c r="C2" s="74"/>
      <c r="D2" s="74"/>
    </row>
    <row r="3" spans="1:7" ht="15" x14ac:dyDescent="0.4">
      <c r="A3" s="74" t="s">
        <v>2</v>
      </c>
      <c r="B3" s="74"/>
      <c r="C3" s="74"/>
      <c r="D3" s="74"/>
    </row>
    <row r="4" spans="1:7" ht="15" x14ac:dyDescent="0.4">
      <c r="A4" s="64" t="s">
        <v>84</v>
      </c>
      <c r="B4" s="64"/>
      <c r="C4" s="64"/>
      <c r="D4" s="64"/>
    </row>
    <row r="5" spans="1:7" ht="15" x14ac:dyDescent="0.4">
      <c r="A5" s="74"/>
      <c r="B5" s="74"/>
      <c r="C5" s="74"/>
      <c r="D5" s="74"/>
    </row>
    <row r="6" spans="1:7" x14ac:dyDescent="0.35">
      <c r="A6" s="24" t="s">
        <v>85</v>
      </c>
      <c r="B6" s="24" t="s">
        <v>86</v>
      </c>
      <c r="C6" s="24" t="s">
        <v>87</v>
      </c>
      <c r="D6" s="24" t="s">
        <v>88</v>
      </c>
    </row>
    <row r="7" spans="1:7" ht="12.75" customHeight="1" x14ac:dyDescent="0.4">
      <c r="A7" s="71">
        <v>1</v>
      </c>
      <c r="B7" s="72">
        <v>43970</v>
      </c>
      <c r="C7" s="73" t="s">
        <v>133</v>
      </c>
      <c r="D7" s="31" t="s">
        <v>143</v>
      </c>
      <c r="G7" s="27"/>
    </row>
    <row r="8" spans="1:7" ht="13.15" x14ac:dyDescent="0.4">
      <c r="A8" s="71"/>
      <c r="B8" s="72"/>
      <c r="C8" s="73"/>
      <c r="D8" s="31" t="s">
        <v>146</v>
      </c>
      <c r="G8" s="27"/>
    </row>
    <row r="9" spans="1:7" ht="13.15" x14ac:dyDescent="0.4">
      <c r="A9" s="71"/>
      <c r="B9" s="72"/>
      <c r="C9" s="73"/>
      <c r="D9" s="10"/>
      <c r="G9" s="27"/>
    </row>
    <row r="10" spans="1:7" ht="12.75" customHeight="1" x14ac:dyDescent="0.4">
      <c r="A10" s="71"/>
      <c r="B10" s="72"/>
      <c r="C10" s="73"/>
      <c r="D10" s="10"/>
    </row>
    <row r="11" spans="1:7" ht="13.15" x14ac:dyDescent="0.4">
      <c r="A11" s="71">
        <v>2</v>
      </c>
      <c r="B11" s="72">
        <v>43977</v>
      </c>
      <c r="C11" s="73" t="s">
        <v>89</v>
      </c>
      <c r="D11" s="31" t="s">
        <v>108</v>
      </c>
    </row>
    <row r="12" spans="1:7" ht="13.15" x14ac:dyDescent="0.4">
      <c r="A12" s="71"/>
      <c r="B12" s="72"/>
      <c r="C12" s="73"/>
      <c r="D12" s="31" t="s">
        <v>121</v>
      </c>
    </row>
    <row r="13" spans="1:7" ht="13.15" x14ac:dyDescent="0.4">
      <c r="A13" s="71"/>
      <c r="B13" s="72"/>
      <c r="C13" s="73"/>
      <c r="D13" s="11"/>
    </row>
    <row r="14" spans="1:7" ht="13.15" x14ac:dyDescent="0.35">
      <c r="A14" s="71"/>
      <c r="B14" s="72"/>
      <c r="C14" s="73"/>
      <c r="D14" s="55"/>
    </row>
    <row r="15" spans="1:7" ht="12.75" customHeight="1" x14ac:dyDescent="0.4">
      <c r="A15" s="71">
        <v>3</v>
      </c>
      <c r="B15" s="72">
        <v>43977</v>
      </c>
      <c r="C15" s="73" t="s">
        <v>90</v>
      </c>
      <c r="D15" s="31" t="s">
        <v>144</v>
      </c>
    </row>
    <row r="16" spans="1:7" ht="12.75" customHeight="1" x14ac:dyDescent="0.4">
      <c r="A16" s="71"/>
      <c r="B16" s="72"/>
      <c r="C16" s="73"/>
      <c r="D16" s="31" t="s">
        <v>145</v>
      </c>
    </row>
    <row r="17" spans="1:4" ht="12.75" customHeight="1" x14ac:dyDescent="0.4">
      <c r="A17" s="71"/>
      <c r="B17" s="72"/>
      <c r="C17" s="73"/>
      <c r="D17" s="11"/>
    </row>
    <row r="18" spans="1:4" ht="12.75" customHeight="1" x14ac:dyDescent="0.4">
      <c r="A18" s="71"/>
      <c r="B18" s="72"/>
      <c r="C18" s="73"/>
      <c r="D18" s="11"/>
    </row>
    <row r="19" spans="1:4" ht="12.75" customHeight="1" x14ac:dyDescent="0.4">
      <c r="A19" s="71">
        <v>4</v>
      </c>
      <c r="B19" s="72">
        <v>43984</v>
      </c>
      <c r="C19" s="73" t="s">
        <v>127</v>
      </c>
      <c r="D19" s="31" t="s">
        <v>124</v>
      </c>
    </row>
    <row r="20" spans="1:4" ht="12.75" customHeight="1" x14ac:dyDescent="0.4">
      <c r="A20" s="71"/>
      <c r="B20" s="72"/>
      <c r="C20" s="73"/>
      <c r="D20" s="31" t="s">
        <v>125</v>
      </c>
    </row>
    <row r="21" spans="1:4" ht="12.75" customHeight="1" x14ac:dyDescent="0.4">
      <c r="A21" s="71"/>
      <c r="B21" s="72"/>
      <c r="C21" s="73"/>
      <c r="D21" s="31" t="s">
        <v>123</v>
      </c>
    </row>
    <row r="22" spans="1:4" ht="12.75" customHeight="1" x14ac:dyDescent="0.4">
      <c r="A22" s="71"/>
      <c r="B22" s="72"/>
      <c r="C22" s="73"/>
      <c r="D22" s="11"/>
    </row>
    <row r="23" spans="1:4" ht="13.15" x14ac:dyDescent="0.4">
      <c r="A23" s="71">
        <v>5</v>
      </c>
      <c r="B23" s="72">
        <v>43984</v>
      </c>
      <c r="C23" s="73" t="s">
        <v>128</v>
      </c>
      <c r="D23" s="31" t="s">
        <v>135</v>
      </c>
    </row>
    <row r="24" spans="1:4" ht="13.15" x14ac:dyDescent="0.4">
      <c r="A24" s="71"/>
      <c r="B24" s="72"/>
      <c r="C24" s="73"/>
      <c r="D24" s="31" t="s">
        <v>115</v>
      </c>
    </row>
    <row r="25" spans="1:4" ht="13.15" x14ac:dyDescent="0.4">
      <c r="A25" s="71"/>
      <c r="B25" s="72"/>
      <c r="C25" s="73"/>
      <c r="D25" s="11"/>
    </row>
    <row r="26" spans="1:4" ht="13.15" x14ac:dyDescent="0.4">
      <c r="A26" s="71"/>
      <c r="B26" s="72"/>
      <c r="C26" s="73"/>
      <c r="D26" s="11"/>
    </row>
    <row r="27" spans="1:4" ht="13.15" x14ac:dyDescent="0.4">
      <c r="A27" s="71">
        <v>6</v>
      </c>
      <c r="B27" s="72">
        <v>43991</v>
      </c>
      <c r="C27" s="73" t="s">
        <v>129</v>
      </c>
      <c r="D27" s="31" t="s">
        <v>104</v>
      </c>
    </row>
    <row r="28" spans="1:4" ht="13.15" x14ac:dyDescent="0.4">
      <c r="A28" s="71"/>
      <c r="B28" s="72"/>
      <c r="C28" s="73"/>
      <c r="D28" s="31" t="s">
        <v>117</v>
      </c>
    </row>
    <row r="29" spans="1:4" ht="13.15" x14ac:dyDescent="0.4">
      <c r="A29" s="71"/>
      <c r="B29" s="72"/>
      <c r="C29" s="73"/>
      <c r="D29" s="11"/>
    </row>
    <row r="30" spans="1:4" ht="13.15" x14ac:dyDescent="0.4">
      <c r="A30" s="71"/>
      <c r="B30" s="72"/>
      <c r="C30" s="73"/>
      <c r="D30" s="11"/>
    </row>
    <row r="31" spans="1:4" ht="13.15" x14ac:dyDescent="0.4">
      <c r="A31" s="71">
        <v>7</v>
      </c>
      <c r="B31" s="72">
        <v>43991</v>
      </c>
      <c r="C31" s="73" t="s">
        <v>130</v>
      </c>
      <c r="D31" s="31" t="s">
        <v>141</v>
      </c>
    </row>
    <row r="32" spans="1:4" ht="13.15" x14ac:dyDescent="0.4">
      <c r="A32" s="71"/>
      <c r="B32" s="72"/>
      <c r="C32" s="73"/>
      <c r="D32" s="31" t="s">
        <v>112</v>
      </c>
    </row>
    <row r="33" spans="1:4" ht="13.15" x14ac:dyDescent="0.4">
      <c r="A33" s="71"/>
      <c r="B33" s="72"/>
      <c r="C33" s="73"/>
      <c r="D33" s="11"/>
    </row>
    <row r="34" spans="1:4" ht="13.15" x14ac:dyDescent="0.4">
      <c r="A34" s="71"/>
      <c r="B34" s="72"/>
      <c r="C34" s="73"/>
      <c r="D34" s="11"/>
    </row>
    <row r="35" spans="1:4" ht="13.15" x14ac:dyDescent="0.4">
      <c r="A35" s="71">
        <v>8</v>
      </c>
      <c r="B35" s="72">
        <v>43998</v>
      </c>
      <c r="C35" s="73" t="s">
        <v>131</v>
      </c>
      <c r="D35" s="31" t="s">
        <v>98</v>
      </c>
    </row>
    <row r="36" spans="1:4" ht="13.15" x14ac:dyDescent="0.4">
      <c r="A36" s="71"/>
      <c r="B36" s="72"/>
      <c r="C36" s="73"/>
      <c r="D36" s="31" t="s">
        <v>134</v>
      </c>
    </row>
    <row r="37" spans="1:4" ht="13.15" x14ac:dyDescent="0.4">
      <c r="A37" s="71"/>
      <c r="B37" s="72"/>
      <c r="C37" s="73"/>
      <c r="D37" s="11"/>
    </row>
    <row r="38" spans="1:4" ht="13.15" x14ac:dyDescent="0.4">
      <c r="A38" s="71"/>
      <c r="B38" s="72"/>
      <c r="C38" s="73"/>
      <c r="D38" s="11"/>
    </row>
    <row r="39" spans="1:4" ht="13.15" x14ac:dyDescent="0.4">
      <c r="A39" s="71">
        <v>9</v>
      </c>
      <c r="B39" s="72">
        <v>43998</v>
      </c>
      <c r="C39" s="73" t="s">
        <v>132</v>
      </c>
      <c r="D39" s="31" t="s">
        <v>138</v>
      </c>
    </row>
    <row r="40" spans="1:4" ht="13.15" x14ac:dyDescent="0.4">
      <c r="A40" s="71"/>
      <c r="B40" s="72"/>
      <c r="C40" s="73"/>
      <c r="D40" s="31" t="s">
        <v>139</v>
      </c>
    </row>
    <row r="41" spans="1:4" ht="13.15" x14ac:dyDescent="0.4">
      <c r="A41" s="71"/>
      <c r="B41" s="72"/>
      <c r="C41" s="73"/>
      <c r="D41" s="11"/>
    </row>
    <row r="42" spans="1:4" ht="13.15" x14ac:dyDescent="0.4">
      <c r="A42" s="71"/>
      <c r="B42" s="72"/>
      <c r="C42" s="73"/>
      <c r="D42" s="11"/>
    </row>
  </sheetData>
  <sheetProtection selectLockedCells="1" selectUnlockedCells="1"/>
  <mergeCells count="32">
    <mergeCell ref="A27:A30"/>
    <mergeCell ref="B27:B30"/>
    <mergeCell ref="C27:C30"/>
    <mergeCell ref="A19:A22"/>
    <mergeCell ref="B19:B22"/>
    <mergeCell ref="C19:C22"/>
    <mergeCell ref="A23:A26"/>
    <mergeCell ref="B23:B26"/>
    <mergeCell ref="C23:C26"/>
    <mergeCell ref="A11:A14"/>
    <mergeCell ref="B11:B14"/>
    <mergeCell ref="C11:C14"/>
    <mergeCell ref="A15:A18"/>
    <mergeCell ref="B15:B18"/>
    <mergeCell ref="C15:C18"/>
    <mergeCell ref="A7:A10"/>
    <mergeCell ref="B7:B10"/>
    <mergeCell ref="C7:C10"/>
    <mergeCell ref="A1:D1"/>
    <mergeCell ref="A2:D2"/>
    <mergeCell ref="A3:D3"/>
    <mergeCell ref="A4:D4"/>
    <mergeCell ref="A5:D5"/>
    <mergeCell ref="A39:A42"/>
    <mergeCell ref="B39:B42"/>
    <mergeCell ref="C39:C42"/>
    <mergeCell ref="A31:A34"/>
    <mergeCell ref="B31:B34"/>
    <mergeCell ref="C31:C34"/>
    <mergeCell ref="A35:A38"/>
    <mergeCell ref="B35:B38"/>
    <mergeCell ref="C35:C3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Teoria</vt:lpstr>
      <vt:lpstr>Laboratorios</vt:lpstr>
      <vt:lpstr>AsistLaboratorios</vt:lpstr>
      <vt:lpstr>Quices</vt:lpstr>
      <vt:lpstr>Tareas</vt:lpstr>
      <vt:lpstr>Investigación</vt:lpstr>
      <vt:lpstr>Evaluaciones</vt:lpstr>
      <vt:lpstr>Proyecto</vt:lpstr>
      <vt:lpstr>GruposInv</vt:lpstr>
      <vt:lpstr>GruposProy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Kryscia Ramírez Benavides</dc:creator>
  <cp:keywords/>
  <dc:description/>
  <cp:lastModifiedBy>Kryscia Ramírez Benavides</cp:lastModifiedBy>
  <cp:revision/>
  <cp:lastPrinted>2020-07-06T16:59:22Z</cp:lastPrinted>
  <dcterms:created xsi:type="dcterms:W3CDTF">2019-09-16T00:03:11Z</dcterms:created>
  <dcterms:modified xsi:type="dcterms:W3CDTF">2020-07-06T16:59:30Z</dcterms:modified>
  <cp:category/>
  <cp:contentStatus/>
</cp:coreProperties>
</file>